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drawings/drawing5.xml" ContentType="application/vnd.openxmlformats-officedocument.drawing+xml"/>
  <Override PartName="/xl/comments4.xml" ContentType="application/vnd.openxmlformats-officedocument.spreadsheetml.comments+xml"/>
  <Override PartName="/xl/drawings/drawing6.xml" ContentType="application/vnd.openxmlformats-officedocument.drawing+xml"/>
  <Override PartName="/xl/comments5.xml" ContentType="application/vnd.openxmlformats-officedocument.spreadsheetml.comments+xml"/>
  <Override PartName="/xl/drawings/drawing7.xml" ContentType="application/vnd.openxmlformats-officedocument.drawing+xml"/>
  <Override PartName="/xl/comments6.xml" ContentType="application/vnd.openxmlformats-officedocument.spreadsheetml.comments+xml"/>
  <Override PartName="/xl/drawings/drawing8.xml" ContentType="application/vnd.openxmlformats-officedocument.drawing+xml"/>
  <Override PartName="/xl/comments7.xml" ContentType="application/vnd.openxmlformats-officedocument.spreadsheetml.comments+xml"/>
  <Override PartName="/xl/drawings/drawing9.xml" ContentType="application/vnd.openxmlformats-officedocument.drawing+xml"/>
  <Override PartName="/xl/comments8.xml" ContentType="application/vnd.openxmlformats-officedocument.spreadsheetml.comments+xml"/>
  <Override PartName="/xl/drawings/drawing10.xml" ContentType="application/vnd.openxmlformats-officedocument.drawing+xml"/>
  <Override PartName="/xl/comments9.xml" ContentType="application/vnd.openxmlformats-officedocument.spreadsheetml.comments+xml"/>
  <Override PartName="/xl/drawings/drawing11.xml" ContentType="application/vnd.openxmlformats-officedocument.drawing+xml"/>
  <Override PartName="/xl/comments10.xml" ContentType="application/vnd.openxmlformats-officedocument.spreadsheetml.comments+xml"/>
  <Override PartName="/xl/drawings/drawing12.xml" ContentType="application/vnd.openxmlformats-officedocument.drawing+xml"/>
  <Override PartName="/xl/comments11.xml" ContentType="application/vnd.openxmlformats-officedocument.spreadsheetml.comments+xml"/>
  <Override PartName="/xl/drawings/drawing13.xml" ContentType="application/vnd.openxmlformats-officedocument.drawing+xml"/>
  <Override PartName="/xl/comments12.xml" ContentType="application/vnd.openxmlformats-officedocument.spreadsheetml.comments+xml"/>
  <Override PartName="/xl/drawings/drawing14.xml" ContentType="application/vnd.openxmlformats-officedocument.drawing+xml"/>
  <Override PartName="/xl/comments13.xml" ContentType="application/vnd.openxmlformats-officedocument.spreadsheetml.comments+xml"/>
  <Override PartName="/xl/drawings/drawing15.xml" ContentType="application/vnd.openxmlformats-officedocument.drawing+xml"/>
  <Override PartName="/xl/comments14.xml" ContentType="application/vnd.openxmlformats-officedocument.spreadsheetml.comments+xml"/>
  <Override PartName="/xl/drawings/drawing16.xml" ContentType="application/vnd.openxmlformats-officedocument.drawing+xml"/>
  <Override PartName="/xl/comments15.xml" ContentType="application/vnd.openxmlformats-officedocument.spreadsheetml.comments+xml"/>
  <Override PartName="/xl/drawings/drawing17.xml" ContentType="application/vnd.openxmlformats-officedocument.drawing+xml"/>
  <Override PartName="/xl/comments16.xml" ContentType="application/vnd.openxmlformats-officedocument.spreadsheetml.comments+xml"/>
  <Override PartName="/xl/drawings/drawing18.xml" ContentType="application/vnd.openxmlformats-officedocument.drawing+xml"/>
  <Override PartName="/xl/comments17.xml" ContentType="application/vnd.openxmlformats-officedocument.spreadsheetml.comments+xml"/>
  <Override PartName="/xl/drawings/drawing19.xml" ContentType="application/vnd.openxmlformats-officedocument.drawing+xml"/>
  <Override PartName="/xl/comments18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User\OneDrive - T.S. Container Lines (M) Sdn Bhd\Desktop\"/>
    </mc:Choice>
  </mc:AlternateContent>
  <xr:revisionPtr revIDLastSave="0" documentId="13_ncr:1_{0A44111B-7A1F-44E9-BA3B-A884D82DFF54}" xr6:coauthVersionLast="47" xr6:coauthVersionMax="47" xr10:uidLastSave="{00000000-0000-0000-0000-000000000000}"/>
  <bookViews>
    <workbookView xWindow="-120" yWindow="-120" windowWidth="20730" windowHeight="11040" tabRatio="702" xr2:uid="{D462A3E7-D29C-488F-9BD3-45662200D38A}"/>
  </bookViews>
  <sheets>
    <sheet name="HOMEPAGE" sheetId="14" r:id="rId1"/>
    <sheet name="FDR" sheetId="21" r:id="rId2"/>
    <sheet name="VIA PKW-TW.JP.PH.KR.VN" sheetId="9" state="hidden" r:id="rId3"/>
    <sheet name="FEM NB" sheetId="6" state="hidden" r:id="rId4"/>
    <sheet name="KCM2 NB" sheetId="2" r:id="rId5"/>
    <sheet name="CM3 NB" sheetId="3" r:id="rId6"/>
    <sheet name="VIA PKW-CN.NZ.CA" sheetId="22" r:id="rId7"/>
    <sheet name="VIA PKW-TW.JP" sheetId="24" r:id="rId8"/>
    <sheet name="VIA HKG-EU" sheetId="28" state="hidden" r:id="rId9"/>
    <sheet name="CM3 VIA PKW-CN.PH.KR" sheetId="35" r:id="rId10"/>
    <sheet name="VIA HKG-CA" sheetId="29" r:id="rId11"/>
    <sheet name="VIA HKG-VN" sheetId="33" r:id="rId12"/>
    <sheet name="VIA HKG-NZE" sheetId="34" r:id="rId13"/>
    <sheet name="VIA TAO-USA" sheetId="31" r:id="rId14"/>
    <sheet name="VIA TAO - AUSTRALIA" sheetId="30" r:id="rId15"/>
    <sheet name="VIA HKG-TW.CN.KR.VN.TH" sheetId="11" state="hidden" r:id="rId16"/>
    <sheet name="VIA SKU.HKG-JP.PH" sheetId="16" state="hidden" r:id="rId17"/>
    <sheet name="VIA NSA-AU.NZ.CA" sheetId="18" state="hidden" r:id="rId18"/>
    <sheet name="VIA SHA-NZ.CA" sheetId="19" state="hidden" r:id="rId19"/>
  </sheets>
  <definedNames>
    <definedName name="_xlnm._FilterDatabase" localSheetId="9" hidden="1">'CM3 VIA PKW-CN.PH.KR'!$A$7:$S$34</definedName>
    <definedName name="_xlnm._FilterDatabase" localSheetId="1" hidden="1">FDR!$A$15:$I$30</definedName>
    <definedName name="_xlnm._FilterDatabase" localSheetId="0" hidden="1">HOMEPAGE!$A$7:$C$39</definedName>
    <definedName name="_xlnm._FilterDatabase" localSheetId="10" hidden="1">'VIA HKG-CA'!$A$7:$J$27</definedName>
    <definedName name="_xlnm._FilterDatabase" localSheetId="8" hidden="1">'VIA HKG-EU'!$A$7:$L$27</definedName>
    <definedName name="_xlnm._FilterDatabase" localSheetId="12" hidden="1">'VIA HKG-NZE'!$A$7:$J$27</definedName>
    <definedName name="_xlnm._FilterDatabase" localSheetId="11" hidden="1">'VIA HKG-VN'!$A$7:$I$27</definedName>
    <definedName name="_xlnm._FilterDatabase" localSheetId="6" hidden="1">'VIA PKW-CN.NZ.CA'!$A$7:$S$37</definedName>
    <definedName name="_xlnm._FilterDatabase" localSheetId="7" hidden="1">'VIA PKW-TW.JP'!$A$7:$S$35</definedName>
    <definedName name="_xlnm._FilterDatabase" localSheetId="2" hidden="1">'VIA PKW-TW.JP.PH.KR.VN'!$A$7:$S$30</definedName>
    <definedName name="_xlnm._FilterDatabase" localSheetId="14" hidden="1">'VIA TAO - AUSTRALIA'!$A$7:$J$27</definedName>
    <definedName name="_xlnm._FilterDatabase" localSheetId="13" hidden="1">'VIA TAO-USA'!$A$7:$J$27</definedName>
    <definedName name="_xlnm.Print_Area" localSheetId="1">FDR!$A$1:$N$56</definedName>
    <definedName name="_xlnm.Print_Area" localSheetId="3">'FEM NB'!$A$1:$O$49</definedName>
    <definedName name="_xlnm.Print_Area" localSheetId="15">'VIA HKG-TW.CN.KR.VN.TH'!$A$1:$Q$48</definedName>
    <definedName name="_xlnm.Print_Area" localSheetId="17">'VIA NSA-AU.NZ.CA'!$A$1:$Q$48</definedName>
    <definedName name="_xlnm.Print_Area" localSheetId="18">'VIA SHA-NZ.CA'!$A$1:$Q$48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5" i="35" l="1"/>
  <c r="N15" i="35"/>
  <c r="L15" i="35"/>
  <c r="E28" i="35"/>
  <c r="D28" i="35"/>
  <c r="C28" i="35"/>
  <c r="B28" i="35"/>
  <c r="A28" i="35"/>
  <c r="E27" i="35"/>
  <c r="D27" i="35"/>
  <c r="C27" i="35"/>
  <c r="B27" i="35"/>
  <c r="A27" i="35"/>
  <c r="E26" i="35"/>
  <c r="D26" i="35"/>
  <c r="C26" i="35"/>
  <c r="B26" i="35"/>
  <c r="A26" i="35"/>
  <c r="A25" i="35"/>
  <c r="E24" i="35"/>
  <c r="D24" i="35"/>
  <c r="C24" i="35"/>
  <c r="B24" i="35"/>
  <c r="A24" i="35"/>
  <c r="E23" i="35"/>
  <c r="D23" i="35"/>
  <c r="C23" i="35"/>
  <c r="B23" i="35"/>
  <c r="A23" i="35"/>
  <c r="E22" i="35"/>
  <c r="D22" i="35"/>
  <c r="C22" i="35"/>
  <c r="B22" i="35"/>
  <c r="A22" i="35"/>
  <c r="A21" i="35"/>
  <c r="E20" i="35"/>
  <c r="D20" i="35"/>
  <c r="C20" i="35"/>
  <c r="B20" i="35"/>
  <c r="A20" i="35"/>
  <c r="E19" i="35"/>
  <c r="D19" i="35"/>
  <c r="C19" i="35"/>
  <c r="B19" i="35"/>
  <c r="A19" i="35"/>
  <c r="E18" i="35"/>
  <c r="D18" i="35"/>
  <c r="C18" i="35"/>
  <c r="B18" i="35"/>
  <c r="A18" i="35"/>
  <c r="A17" i="35"/>
  <c r="E16" i="35"/>
  <c r="D16" i="35"/>
  <c r="C16" i="35"/>
  <c r="B16" i="35"/>
  <c r="A16" i="35"/>
  <c r="E15" i="35"/>
  <c r="M15" i="35" s="1"/>
  <c r="D15" i="35"/>
  <c r="C15" i="35"/>
  <c r="B15" i="35"/>
  <c r="A15" i="35"/>
  <c r="H52" i="35" l="1"/>
  <c r="E52" i="35"/>
  <c r="B52" i="35"/>
  <c r="A52" i="35"/>
  <c r="R51" i="35"/>
  <c r="P51" i="35"/>
  <c r="H51" i="35"/>
  <c r="E51" i="35"/>
  <c r="B51" i="35"/>
  <c r="A51" i="35"/>
  <c r="R50" i="35"/>
  <c r="P50" i="35"/>
  <c r="H50" i="35"/>
  <c r="E50" i="35"/>
  <c r="B50" i="35"/>
  <c r="A50" i="35"/>
  <c r="P49" i="35"/>
  <c r="E49" i="35"/>
  <c r="A49" i="35"/>
  <c r="A47" i="35"/>
  <c r="E46" i="35"/>
  <c r="A46" i="35"/>
  <c r="E45" i="35"/>
  <c r="A45" i="35"/>
  <c r="E44" i="35"/>
  <c r="A44" i="35"/>
  <c r="E43" i="35"/>
  <c r="A43" i="35"/>
  <c r="A42" i="35"/>
  <c r="A36" i="35"/>
  <c r="A34" i="35"/>
  <c r="A33" i="35"/>
  <c r="R31" i="35"/>
  <c r="Q31" i="35"/>
  <c r="P31" i="35"/>
  <c r="O31" i="35"/>
  <c r="N31" i="35"/>
  <c r="M31" i="35"/>
  <c r="L31" i="35"/>
  <c r="K31" i="35"/>
  <c r="J31" i="35"/>
  <c r="I31" i="35"/>
  <c r="H31" i="35"/>
  <c r="G31" i="35"/>
  <c r="F31" i="35"/>
  <c r="M30" i="35"/>
  <c r="K30" i="35"/>
  <c r="J30" i="35"/>
  <c r="G30" i="35"/>
  <c r="F30" i="35"/>
  <c r="E30" i="35"/>
  <c r="H30" i="35" s="1"/>
  <c r="D30" i="35"/>
  <c r="C30" i="35"/>
  <c r="B30" i="35"/>
  <c r="A30" i="35"/>
  <c r="J29" i="35"/>
  <c r="I29" i="35"/>
  <c r="G29" i="35"/>
  <c r="F29" i="35"/>
  <c r="E29" i="35"/>
  <c r="M29" i="35" s="1"/>
  <c r="D29" i="35"/>
  <c r="C29" i="35"/>
  <c r="B29" i="35"/>
  <c r="A29" i="35"/>
  <c r="P28" i="35"/>
  <c r="O28" i="35"/>
  <c r="N28" i="35"/>
  <c r="J28" i="35"/>
  <c r="I28" i="35"/>
  <c r="M28" i="35"/>
  <c r="P27" i="35"/>
  <c r="O27" i="35"/>
  <c r="M27" i="35"/>
  <c r="K27" i="35"/>
  <c r="J27" i="35"/>
  <c r="I27" i="35"/>
  <c r="H27" i="35"/>
  <c r="G27" i="35"/>
  <c r="P26" i="35"/>
  <c r="O26" i="35"/>
  <c r="N26" i="35"/>
  <c r="I26" i="35"/>
  <c r="M26" i="35"/>
  <c r="P24" i="35"/>
  <c r="O24" i="35"/>
  <c r="N24" i="35"/>
  <c r="I24" i="35"/>
  <c r="M24" i="35"/>
  <c r="P23" i="35"/>
  <c r="O23" i="35"/>
  <c r="M23" i="35"/>
  <c r="K23" i="35"/>
  <c r="J23" i="35"/>
  <c r="I23" i="35"/>
  <c r="H23" i="35"/>
  <c r="G23" i="35"/>
  <c r="P22" i="35"/>
  <c r="O22" i="35"/>
  <c r="N22" i="35"/>
  <c r="I22" i="35"/>
  <c r="M22" i="35"/>
  <c r="P20" i="35"/>
  <c r="O20" i="35"/>
  <c r="N20" i="35"/>
  <c r="I20" i="35"/>
  <c r="G20" i="35"/>
  <c r="M20" i="35"/>
  <c r="P19" i="35"/>
  <c r="O19" i="35"/>
  <c r="M19" i="35"/>
  <c r="K19" i="35"/>
  <c r="J19" i="35"/>
  <c r="I19" i="35"/>
  <c r="H19" i="35"/>
  <c r="G19" i="35"/>
  <c r="P18" i="35"/>
  <c r="O18" i="35"/>
  <c r="N18" i="35"/>
  <c r="I18" i="35"/>
  <c r="G18" i="35"/>
  <c r="M18" i="35"/>
  <c r="P16" i="35"/>
  <c r="O16" i="35"/>
  <c r="N16" i="35"/>
  <c r="I16" i="35"/>
  <c r="G16" i="35"/>
  <c r="M16" i="35"/>
  <c r="P15" i="35"/>
  <c r="O14" i="35"/>
  <c r="M14" i="35"/>
  <c r="K15" i="35"/>
  <c r="K14" i="35" s="1"/>
  <c r="J15" i="35"/>
  <c r="J14" i="35" s="1"/>
  <c r="I15" i="35"/>
  <c r="I14" i="35" s="1"/>
  <c r="H15" i="35"/>
  <c r="H14" i="35" s="1"/>
  <c r="G15" i="35"/>
  <c r="G14" i="35" s="1"/>
  <c r="P14" i="35"/>
  <c r="B8" i="35"/>
  <c r="A8" i="35"/>
  <c r="E28" i="3"/>
  <c r="E27" i="3"/>
  <c r="E26" i="3"/>
  <c r="J26" i="3" s="1"/>
  <c r="E24" i="3"/>
  <c r="F24" i="3" s="1"/>
  <c r="E23" i="3"/>
  <c r="K23" i="3" s="1"/>
  <c r="E22" i="3"/>
  <c r="E20" i="3"/>
  <c r="I20" i="3" s="1"/>
  <c r="E19" i="3"/>
  <c r="K19" i="3" s="1"/>
  <c r="K24" i="3"/>
  <c r="J24" i="3"/>
  <c r="I24" i="3"/>
  <c r="H24" i="3"/>
  <c r="G24" i="3"/>
  <c r="H23" i="3"/>
  <c r="G23" i="3"/>
  <c r="F23" i="3"/>
  <c r="K22" i="3"/>
  <c r="J22" i="3"/>
  <c r="I22" i="3"/>
  <c r="H22" i="3"/>
  <c r="G22" i="3"/>
  <c r="F22" i="3"/>
  <c r="K18" i="3"/>
  <c r="J18" i="3"/>
  <c r="I18" i="3"/>
  <c r="H18" i="3"/>
  <c r="G18" i="3"/>
  <c r="F18" i="3"/>
  <c r="K16" i="3"/>
  <c r="J16" i="3"/>
  <c r="I16" i="3"/>
  <c r="H16" i="3"/>
  <c r="G16" i="3"/>
  <c r="F16" i="3"/>
  <c r="K15" i="3"/>
  <c r="K14" i="3" s="1"/>
  <c r="J15" i="3"/>
  <c r="J14" i="3" s="1"/>
  <c r="I15" i="3"/>
  <c r="I14" i="3" s="1"/>
  <c r="H15" i="3"/>
  <c r="H14" i="3" s="1"/>
  <c r="F14" i="3"/>
  <c r="G14" i="3"/>
  <c r="G15" i="3"/>
  <c r="F15" i="3"/>
  <c r="B8" i="3"/>
  <c r="N29" i="35" l="1"/>
  <c r="P29" i="35"/>
  <c r="O29" i="35"/>
  <c r="I30" i="35"/>
  <c r="Q16" i="35"/>
  <c r="Q18" i="35"/>
  <c r="Q20" i="35"/>
  <c r="Q22" i="35"/>
  <c r="Q24" i="35"/>
  <c r="Q26" i="35"/>
  <c r="Q28" i="35"/>
  <c r="Q29" i="35"/>
  <c r="L14" i="35"/>
  <c r="F16" i="35"/>
  <c r="R16" i="35"/>
  <c r="F18" i="35"/>
  <c r="R18" i="35"/>
  <c r="L19" i="35"/>
  <c r="F20" i="35"/>
  <c r="R20" i="35"/>
  <c r="F22" i="35"/>
  <c r="R22" i="35"/>
  <c r="L23" i="35"/>
  <c r="F24" i="35"/>
  <c r="R24" i="35"/>
  <c r="F26" i="35"/>
  <c r="R26" i="35"/>
  <c r="L27" i="35"/>
  <c r="F28" i="35"/>
  <c r="R28" i="35"/>
  <c r="R29" i="35"/>
  <c r="L30" i="35"/>
  <c r="G22" i="35"/>
  <c r="G24" i="35"/>
  <c r="G26" i="35"/>
  <c r="G28" i="35"/>
  <c r="N14" i="35"/>
  <c r="H16" i="35"/>
  <c r="H18" i="35"/>
  <c r="N19" i="35"/>
  <c r="H20" i="35"/>
  <c r="H22" i="35"/>
  <c r="N23" i="35"/>
  <c r="H24" i="35"/>
  <c r="H26" i="35"/>
  <c r="N27" i="35"/>
  <c r="H28" i="35"/>
  <c r="H29" i="35"/>
  <c r="N30" i="35"/>
  <c r="O30" i="35"/>
  <c r="P30" i="35"/>
  <c r="Q30" i="35"/>
  <c r="J16" i="35"/>
  <c r="J18" i="35"/>
  <c r="J20" i="35"/>
  <c r="J22" i="35"/>
  <c r="J26" i="35"/>
  <c r="Q15" i="35"/>
  <c r="K18" i="35"/>
  <c r="K22" i="35"/>
  <c r="Q27" i="35"/>
  <c r="K28" i="35"/>
  <c r="Q14" i="35"/>
  <c r="F15" i="35"/>
  <c r="F14" i="35" s="1"/>
  <c r="R15" i="35"/>
  <c r="R14" i="35" s="1"/>
  <c r="L16" i="35"/>
  <c r="L18" i="35"/>
  <c r="F19" i="35"/>
  <c r="R19" i="35"/>
  <c r="L20" i="35"/>
  <c r="L22" i="35"/>
  <c r="F23" i="35"/>
  <c r="R23" i="35"/>
  <c r="L24" i="35"/>
  <c r="L26" i="35"/>
  <c r="F27" i="35"/>
  <c r="R27" i="35"/>
  <c r="L28" i="35"/>
  <c r="L29" i="35"/>
  <c r="R30" i="35"/>
  <c r="J24" i="35"/>
  <c r="K16" i="35"/>
  <c r="Q19" i="35"/>
  <c r="K20" i="35"/>
  <c r="Q23" i="35"/>
  <c r="K24" i="35"/>
  <c r="K26" i="35"/>
  <c r="K29" i="35"/>
  <c r="I26" i="3"/>
  <c r="K26" i="3"/>
  <c r="F26" i="3"/>
  <c r="G26" i="3"/>
  <c r="H26" i="3"/>
  <c r="I23" i="3"/>
  <c r="J23" i="3"/>
  <c r="K20" i="3"/>
  <c r="J20" i="3"/>
  <c r="G20" i="3"/>
  <c r="H20" i="3"/>
  <c r="F20" i="3"/>
  <c r="G19" i="3"/>
  <c r="F19" i="3"/>
  <c r="H19" i="3"/>
  <c r="J19" i="3"/>
  <c r="I19" i="3"/>
  <c r="C25" i="30" l="1"/>
  <c r="B25" i="30"/>
  <c r="A25" i="30"/>
  <c r="C24" i="30"/>
  <c r="B24" i="30"/>
  <c r="A24" i="30"/>
  <c r="C23" i="30"/>
  <c r="B23" i="30"/>
  <c r="A23" i="30"/>
  <c r="C22" i="30"/>
  <c r="B22" i="30"/>
  <c r="A22" i="30"/>
  <c r="C21" i="30"/>
  <c r="B21" i="30"/>
  <c r="A21" i="30"/>
  <c r="C20" i="30"/>
  <c r="B20" i="30"/>
  <c r="A20" i="30"/>
  <c r="C19" i="30"/>
  <c r="B19" i="30"/>
  <c r="A19" i="30"/>
  <c r="C18" i="30"/>
  <c r="B18" i="30"/>
  <c r="A18" i="30"/>
  <c r="C17" i="30"/>
  <c r="B17" i="30"/>
  <c r="A17" i="30"/>
  <c r="C16" i="30"/>
  <c r="B16" i="30"/>
  <c r="A16" i="30"/>
  <c r="C15" i="30"/>
  <c r="B15" i="30"/>
  <c r="A15" i="30"/>
  <c r="C25" i="31"/>
  <c r="B25" i="31"/>
  <c r="A25" i="31"/>
  <c r="C24" i="31"/>
  <c r="B24" i="31"/>
  <c r="A24" i="31"/>
  <c r="C23" i="31"/>
  <c r="B23" i="31"/>
  <c r="A23" i="31"/>
  <c r="C22" i="31"/>
  <c r="B22" i="31"/>
  <c r="A22" i="31"/>
  <c r="C21" i="31"/>
  <c r="B21" i="31"/>
  <c r="A21" i="31"/>
  <c r="C20" i="31"/>
  <c r="B20" i="31"/>
  <c r="A20" i="31"/>
  <c r="C19" i="31"/>
  <c r="B19" i="31"/>
  <c r="A19" i="31"/>
  <c r="C18" i="31"/>
  <c r="B18" i="31"/>
  <c r="A18" i="31"/>
  <c r="C17" i="31"/>
  <c r="B17" i="31"/>
  <c r="A17" i="31"/>
  <c r="C16" i="31"/>
  <c r="B16" i="31"/>
  <c r="A16" i="31"/>
  <c r="C15" i="31"/>
  <c r="B15" i="31"/>
  <c r="A15" i="31"/>
  <c r="C25" i="34"/>
  <c r="B25" i="34"/>
  <c r="A25" i="34"/>
  <c r="C24" i="34"/>
  <c r="B24" i="34"/>
  <c r="A24" i="34"/>
  <c r="C23" i="34"/>
  <c r="B23" i="34"/>
  <c r="A23" i="34"/>
  <c r="C22" i="34"/>
  <c r="B22" i="34"/>
  <c r="A22" i="34"/>
  <c r="C21" i="34"/>
  <c r="B21" i="34"/>
  <c r="A21" i="34"/>
  <c r="C20" i="34"/>
  <c r="B20" i="34"/>
  <c r="A20" i="34"/>
  <c r="C19" i="34"/>
  <c r="B19" i="34"/>
  <c r="A19" i="34"/>
  <c r="C18" i="34"/>
  <c r="B18" i="34"/>
  <c r="A18" i="34"/>
  <c r="C17" i="34"/>
  <c r="B17" i="34"/>
  <c r="A17" i="34"/>
  <c r="C16" i="34"/>
  <c r="B16" i="34"/>
  <c r="A16" i="34"/>
  <c r="C15" i="34"/>
  <c r="B15" i="34"/>
  <c r="A15" i="34"/>
  <c r="C25" i="33"/>
  <c r="B25" i="33"/>
  <c r="A25" i="33"/>
  <c r="C24" i="33"/>
  <c r="B24" i="33"/>
  <c r="A24" i="33"/>
  <c r="C23" i="33"/>
  <c r="B23" i="33"/>
  <c r="A23" i="33"/>
  <c r="C22" i="33"/>
  <c r="B22" i="33"/>
  <c r="A22" i="33"/>
  <c r="C21" i="33"/>
  <c r="B21" i="33"/>
  <c r="A21" i="33"/>
  <c r="C20" i="33"/>
  <c r="B20" i="33"/>
  <c r="A20" i="33"/>
  <c r="C19" i="33"/>
  <c r="B19" i="33"/>
  <c r="A19" i="33"/>
  <c r="C18" i="33"/>
  <c r="B18" i="33"/>
  <c r="A18" i="33"/>
  <c r="C17" i="33"/>
  <c r="B17" i="33"/>
  <c r="A17" i="33"/>
  <c r="C16" i="33"/>
  <c r="B16" i="33"/>
  <c r="A16" i="33"/>
  <c r="C15" i="33"/>
  <c r="B15" i="33"/>
  <c r="A15" i="33"/>
  <c r="C25" i="29"/>
  <c r="B25" i="29"/>
  <c r="A25" i="29"/>
  <c r="C24" i="29"/>
  <c r="B24" i="29"/>
  <c r="A24" i="29"/>
  <c r="C23" i="29"/>
  <c r="B23" i="29"/>
  <c r="A23" i="29"/>
  <c r="C22" i="29"/>
  <c r="B22" i="29"/>
  <c r="A22" i="29"/>
  <c r="C21" i="29"/>
  <c r="B21" i="29"/>
  <c r="A21" i="29"/>
  <c r="C20" i="29"/>
  <c r="B20" i="29"/>
  <c r="A20" i="29"/>
  <c r="C19" i="29"/>
  <c r="B19" i="29"/>
  <c r="A19" i="29"/>
  <c r="C18" i="29"/>
  <c r="B18" i="29"/>
  <c r="A18" i="29"/>
  <c r="C17" i="29"/>
  <c r="B17" i="29"/>
  <c r="A17" i="29"/>
  <c r="C16" i="29"/>
  <c r="B16" i="29"/>
  <c r="A16" i="29"/>
  <c r="C15" i="29"/>
  <c r="B15" i="29"/>
  <c r="A15" i="29"/>
  <c r="C29" i="24"/>
  <c r="B29" i="24"/>
  <c r="A29" i="24"/>
  <c r="C28" i="24"/>
  <c r="B28" i="24"/>
  <c r="A28" i="24"/>
  <c r="C27" i="24"/>
  <c r="B27" i="24"/>
  <c r="A27" i="24"/>
  <c r="C26" i="24"/>
  <c r="B26" i="24"/>
  <c r="A26" i="24"/>
  <c r="C25" i="24"/>
  <c r="B25" i="24"/>
  <c r="A25" i="24"/>
  <c r="C24" i="24"/>
  <c r="B24" i="24"/>
  <c r="A24" i="24"/>
  <c r="C23" i="24"/>
  <c r="B23" i="24"/>
  <c r="A23" i="24"/>
  <c r="C22" i="24"/>
  <c r="B22" i="24"/>
  <c r="A22" i="24"/>
  <c r="C21" i="24"/>
  <c r="B21" i="24"/>
  <c r="A21" i="24"/>
  <c r="C20" i="24"/>
  <c r="B20" i="24"/>
  <c r="A20" i="24"/>
  <c r="C19" i="24"/>
  <c r="B19" i="24"/>
  <c r="A19" i="24"/>
  <c r="C18" i="24"/>
  <c r="B18" i="24"/>
  <c r="A18" i="24"/>
  <c r="C17" i="24"/>
  <c r="B17" i="24"/>
  <c r="A17" i="24"/>
  <c r="C16" i="24"/>
  <c r="B16" i="24"/>
  <c r="A16" i="24"/>
  <c r="C15" i="24"/>
  <c r="B15" i="24"/>
  <c r="A15" i="24"/>
  <c r="C29" i="22"/>
  <c r="B29" i="22"/>
  <c r="A29" i="22"/>
  <c r="C28" i="22"/>
  <c r="B28" i="22"/>
  <c r="A28" i="22"/>
  <c r="C27" i="22"/>
  <c r="B27" i="22"/>
  <c r="A27" i="22"/>
  <c r="C26" i="22"/>
  <c r="B26" i="22"/>
  <c r="A26" i="22"/>
  <c r="C25" i="22"/>
  <c r="B25" i="22"/>
  <c r="A25" i="22"/>
  <c r="C24" i="22"/>
  <c r="B24" i="22"/>
  <c r="A24" i="22"/>
  <c r="C23" i="22"/>
  <c r="B23" i="22"/>
  <c r="A23" i="22"/>
  <c r="C22" i="22"/>
  <c r="B22" i="22"/>
  <c r="A22" i="22"/>
  <c r="C21" i="22"/>
  <c r="B21" i="22"/>
  <c r="A21" i="22"/>
  <c r="C20" i="22"/>
  <c r="B20" i="22"/>
  <c r="A20" i="22"/>
  <c r="C19" i="22"/>
  <c r="B19" i="22"/>
  <c r="A19" i="22"/>
  <c r="C18" i="22"/>
  <c r="B18" i="22"/>
  <c r="A18" i="22"/>
  <c r="C17" i="22"/>
  <c r="B17" i="22"/>
  <c r="A17" i="22"/>
  <c r="C16" i="22"/>
  <c r="B16" i="22"/>
  <c r="A16" i="22"/>
  <c r="C15" i="22"/>
  <c r="B15" i="22"/>
  <c r="A15" i="22"/>
  <c r="E18" i="21"/>
  <c r="E18" i="24" s="1"/>
  <c r="G18" i="24" s="1"/>
  <c r="E19" i="2"/>
  <c r="E18" i="2"/>
  <c r="E17" i="2"/>
  <c r="H17" i="2" s="1"/>
  <c r="E16" i="2"/>
  <c r="H16" i="2" s="1"/>
  <c r="B8" i="2"/>
  <c r="E17" i="24"/>
  <c r="M17" i="24" s="1"/>
  <c r="E16" i="24"/>
  <c r="I16" i="24" s="1"/>
  <c r="E17" i="22"/>
  <c r="R17" i="22" s="1"/>
  <c r="E16" i="22"/>
  <c r="L16" i="22" s="1"/>
  <c r="C17" i="28"/>
  <c r="B17" i="28"/>
  <c r="D15" i="2"/>
  <c r="F15" i="2"/>
  <c r="G15" i="2"/>
  <c r="I15" i="2" s="1"/>
  <c r="H15" i="2"/>
  <c r="E21" i="21"/>
  <c r="E21" i="22" s="1"/>
  <c r="G45" i="34"/>
  <c r="E45" i="34"/>
  <c r="B45" i="34"/>
  <c r="A45" i="34"/>
  <c r="G44" i="34"/>
  <c r="E44" i="34"/>
  <c r="B44" i="34"/>
  <c r="A44" i="34"/>
  <c r="G43" i="34"/>
  <c r="E43" i="34"/>
  <c r="B43" i="34"/>
  <c r="A43" i="34"/>
  <c r="E42" i="34"/>
  <c r="A42" i="34"/>
  <c r="A40" i="34"/>
  <c r="E39" i="34"/>
  <c r="A39" i="34"/>
  <c r="E38" i="34"/>
  <c r="A38" i="34"/>
  <c r="E37" i="34"/>
  <c r="A37" i="34"/>
  <c r="E36" i="34"/>
  <c r="A36" i="34"/>
  <c r="A35" i="34"/>
  <c r="A29" i="34"/>
  <c r="A27" i="34"/>
  <c r="A26" i="34"/>
  <c r="E15" i="34"/>
  <c r="G15" i="34" s="1"/>
  <c r="G14" i="34" s="1"/>
  <c r="B8" i="34"/>
  <c r="A8" i="34"/>
  <c r="E20" i="21" l="1"/>
  <c r="E22" i="21" s="1"/>
  <c r="E24" i="21" s="1"/>
  <c r="E26" i="21" s="1"/>
  <c r="E28" i="21" s="1"/>
  <c r="E30" i="21" s="1"/>
  <c r="E18" i="22"/>
  <c r="J18" i="22" s="1"/>
  <c r="K16" i="24"/>
  <c r="L16" i="24"/>
  <c r="J16" i="24"/>
  <c r="E17" i="33"/>
  <c r="H17" i="33" s="1"/>
  <c r="E16" i="33"/>
  <c r="H16" i="33" s="1"/>
  <c r="E16" i="34"/>
  <c r="I16" i="34" s="1"/>
  <c r="G16" i="2"/>
  <c r="I16" i="2" s="1"/>
  <c r="D16" i="2"/>
  <c r="D16" i="34" s="1"/>
  <c r="F16" i="2"/>
  <c r="M16" i="24"/>
  <c r="H18" i="24"/>
  <c r="M18" i="24"/>
  <c r="M16" i="22"/>
  <c r="J18" i="24"/>
  <c r="I18" i="22"/>
  <c r="N17" i="22"/>
  <c r="G16" i="22"/>
  <c r="M18" i="22"/>
  <c r="I16" i="22"/>
  <c r="N16" i="22"/>
  <c r="K18" i="24"/>
  <c r="O17" i="22"/>
  <c r="H16" i="22"/>
  <c r="I18" i="24"/>
  <c r="O16" i="22"/>
  <c r="L18" i="24"/>
  <c r="R21" i="22"/>
  <c r="O21" i="22"/>
  <c r="M21" i="22"/>
  <c r="I21" i="22"/>
  <c r="H21" i="22"/>
  <c r="G21" i="22"/>
  <c r="G17" i="22"/>
  <c r="E21" i="24"/>
  <c r="K21" i="24" s="1"/>
  <c r="H17" i="22"/>
  <c r="I17" i="22"/>
  <c r="M17" i="22"/>
  <c r="E17" i="34"/>
  <c r="E18" i="34"/>
  <c r="E17" i="29"/>
  <c r="H17" i="29" s="1"/>
  <c r="E17" i="31"/>
  <c r="F17" i="31" s="1"/>
  <c r="K17" i="31" s="1"/>
  <c r="E17" i="28"/>
  <c r="D16" i="33"/>
  <c r="E17" i="30"/>
  <c r="I17" i="30" s="1"/>
  <c r="G16" i="24"/>
  <c r="H16" i="24"/>
  <c r="G17" i="24"/>
  <c r="H17" i="24"/>
  <c r="I17" i="24"/>
  <c r="J17" i="24"/>
  <c r="K17" i="24"/>
  <c r="L17" i="24"/>
  <c r="P16" i="22"/>
  <c r="J17" i="22"/>
  <c r="P18" i="22"/>
  <c r="J21" i="22"/>
  <c r="Q16" i="22"/>
  <c r="K17" i="22"/>
  <c r="Q18" i="22"/>
  <c r="K21" i="22"/>
  <c r="F16" i="22"/>
  <c r="R16" i="22"/>
  <c r="L17" i="22"/>
  <c r="F18" i="22"/>
  <c r="R18" i="22"/>
  <c r="L21" i="22"/>
  <c r="N21" i="22"/>
  <c r="J16" i="22"/>
  <c r="P17" i="22"/>
  <c r="P21" i="22"/>
  <c r="K16" i="22"/>
  <c r="Q17" i="22"/>
  <c r="K18" i="22"/>
  <c r="Q21" i="22"/>
  <c r="F17" i="22"/>
  <c r="F21" i="22"/>
  <c r="D17" i="2"/>
  <c r="F17" i="2"/>
  <c r="G17" i="2"/>
  <c r="H15" i="34"/>
  <c r="H14" i="34" s="1"/>
  <c r="I15" i="34"/>
  <c r="I14" i="34" s="1"/>
  <c r="F16" i="34"/>
  <c r="G16" i="34"/>
  <c r="H16" i="34"/>
  <c r="F15" i="34"/>
  <c r="G45" i="33"/>
  <c r="E45" i="33"/>
  <c r="B45" i="33"/>
  <c r="A45" i="33"/>
  <c r="G44" i="33"/>
  <c r="E44" i="33"/>
  <c r="B44" i="33"/>
  <c r="A44" i="33"/>
  <c r="G43" i="33"/>
  <c r="E43" i="33"/>
  <c r="B43" i="33"/>
  <c r="A43" i="33"/>
  <c r="E42" i="33"/>
  <c r="A42" i="33"/>
  <c r="A40" i="33"/>
  <c r="E39" i="33"/>
  <c r="A39" i="33"/>
  <c r="E38" i="33"/>
  <c r="A38" i="33"/>
  <c r="E37" i="33"/>
  <c r="A37" i="33"/>
  <c r="E36" i="33"/>
  <c r="A36" i="33"/>
  <c r="A35" i="33"/>
  <c r="A29" i="33"/>
  <c r="A27" i="33"/>
  <c r="A26" i="33"/>
  <c r="E15" i="33"/>
  <c r="B8" i="33"/>
  <c r="A8" i="33"/>
  <c r="E18" i="30"/>
  <c r="F18" i="30" s="1"/>
  <c r="J18" i="30" s="1"/>
  <c r="E18" i="31"/>
  <c r="F18" i="31" s="1"/>
  <c r="E18" i="28"/>
  <c r="H18" i="28" s="1"/>
  <c r="C18" i="28"/>
  <c r="B18" i="28"/>
  <c r="D21" i="21"/>
  <c r="E19" i="21"/>
  <c r="D18" i="21"/>
  <c r="D17" i="21"/>
  <c r="D16" i="21"/>
  <c r="D15" i="21"/>
  <c r="H18" i="2"/>
  <c r="C21" i="28"/>
  <c r="B21" i="28"/>
  <c r="E24" i="22" l="1"/>
  <c r="J24" i="22" s="1"/>
  <c r="E26" i="22"/>
  <c r="R26" i="22" s="1"/>
  <c r="E22" i="22"/>
  <c r="O22" i="22" s="1"/>
  <c r="E26" i="24"/>
  <c r="E28" i="22"/>
  <c r="H28" i="22" s="1"/>
  <c r="E22" i="24"/>
  <c r="J22" i="24" s="1"/>
  <c r="E20" i="24"/>
  <c r="M20" i="24" s="1"/>
  <c r="E20" i="22"/>
  <c r="F20" i="22" s="1"/>
  <c r="E24" i="24"/>
  <c r="H24" i="24" s="1"/>
  <c r="E28" i="24"/>
  <c r="M28" i="24" s="1"/>
  <c r="L18" i="22"/>
  <c r="G18" i="22"/>
  <c r="H18" i="22"/>
  <c r="N18" i="22"/>
  <c r="O18" i="22"/>
  <c r="N26" i="22"/>
  <c r="O26" i="22"/>
  <c r="G26" i="22"/>
  <c r="F17" i="33"/>
  <c r="G17" i="33"/>
  <c r="F16" i="33"/>
  <c r="G16" i="33"/>
  <c r="H17" i="31"/>
  <c r="I17" i="31"/>
  <c r="G17" i="31"/>
  <c r="J17" i="31"/>
  <c r="E18" i="29"/>
  <c r="G18" i="29" s="1"/>
  <c r="K26" i="24"/>
  <c r="L21" i="24"/>
  <c r="H26" i="24"/>
  <c r="J26" i="24"/>
  <c r="D16" i="22"/>
  <c r="D16" i="24"/>
  <c r="F16" i="24" s="1"/>
  <c r="M22" i="24"/>
  <c r="H22" i="24"/>
  <c r="G22" i="24"/>
  <c r="D18" i="24"/>
  <c r="F18" i="24" s="1"/>
  <c r="D18" i="22"/>
  <c r="I26" i="24"/>
  <c r="L20" i="22"/>
  <c r="L26" i="24"/>
  <c r="D21" i="24"/>
  <c r="F21" i="24" s="1"/>
  <c r="D21" i="22"/>
  <c r="G21" i="24"/>
  <c r="M21" i="24"/>
  <c r="J21" i="24"/>
  <c r="I21" i="24"/>
  <c r="H21" i="24"/>
  <c r="D17" i="24"/>
  <c r="F17" i="24" s="1"/>
  <c r="D17" i="22"/>
  <c r="D19" i="21"/>
  <c r="E19" i="24"/>
  <c r="E19" i="22"/>
  <c r="F15" i="33"/>
  <c r="G15" i="33"/>
  <c r="G14" i="33" s="1"/>
  <c r="H15" i="33"/>
  <c r="H14" i="33" s="1"/>
  <c r="I18" i="34"/>
  <c r="G18" i="34"/>
  <c r="F18" i="34"/>
  <c r="H17" i="30"/>
  <c r="I17" i="2"/>
  <c r="F17" i="28"/>
  <c r="G17" i="28" s="1"/>
  <c r="H17" i="28"/>
  <c r="K17" i="28"/>
  <c r="J17" i="28"/>
  <c r="I17" i="28"/>
  <c r="D17" i="34"/>
  <c r="D17" i="28"/>
  <c r="D17" i="31"/>
  <c r="D17" i="29"/>
  <c r="D17" i="33"/>
  <c r="D17" i="30"/>
  <c r="I17" i="29"/>
  <c r="F17" i="29"/>
  <c r="H18" i="34"/>
  <c r="G17" i="29"/>
  <c r="E19" i="33"/>
  <c r="E18" i="33"/>
  <c r="G17" i="30"/>
  <c r="K17" i="30" s="1"/>
  <c r="F17" i="30"/>
  <c r="J17" i="30" s="1"/>
  <c r="F17" i="34"/>
  <c r="I17" i="34"/>
  <c r="H17" i="34"/>
  <c r="G17" i="34"/>
  <c r="E23" i="21"/>
  <c r="I18" i="28"/>
  <c r="J18" i="28"/>
  <c r="I18" i="30"/>
  <c r="H18" i="30"/>
  <c r="G18" i="30"/>
  <c r="K18" i="30" s="1"/>
  <c r="E25" i="21"/>
  <c r="K18" i="31"/>
  <c r="J18" i="31"/>
  <c r="I18" i="31"/>
  <c r="H18" i="31"/>
  <c r="G18" i="31"/>
  <c r="K18" i="28"/>
  <c r="F18" i="2"/>
  <c r="G18" i="2"/>
  <c r="D18" i="2"/>
  <c r="D18" i="33" s="1"/>
  <c r="P20" i="22" l="1"/>
  <c r="G20" i="24"/>
  <c r="L28" i="24"/>
  <c r="J20" i="22"/>
  <c r="H28" i="24"/>
  <c r="H20" i="22"/>
  <c r="L22" i="24"/>
  <c r="L28" i="22"/>
  <c r="N20" i="22"/>
  <c r="K22" i="24"/>
  <c r="G20" i="22"/>
  <c r="O20" i="22"/>
  <c r="J24" i="24"/>
  <c r="M22" i="22"/>
  <c r="F28" i="22"/>
  <c r="G22" i="22"/>
  <c r="K28" i="24"/>
  <c r="L22" i="22"/>
  <c r="I28" i="22"/>
  <c r="L24" i="24"/>
  <c r="M26" i="22"/>
  <c r="I24" i="24"/>
  <c r="K24" i="24"/>
  <c r="G28" i="24"/>
  <c r="J28" i="24"/>
  <c r="M28" i="22"/>
  <c r="I20" i="24"/>
  <c r="N28" i="22"/>
  <c r="J20" i="24"/>
  <c r="O28" i="22"/>
  <c r="K20" i="24"/>
  <c r="G28" i="22"/>
  <c r="L20" i="24"/>
  <c r="I22" i="22"/>
  <c r="J28" i="22"/>
  <c r="H20" i="24"/>
  <c r="N22" i="22"/>
  <c r="K28" i="22"/>
  <c r="R28" i="22"/>
  <c r="I28" i="24"/>
  <c r="Q28" i="22"/>
  <c r="K24" i="22"/>
  <c r="R24" i="22"/>
  <c r="M24" i="22"/>
  <c r="H24" i="22"/>
  <c r="N24" i="22"/>
  <c r="G24" i="24"/>
  <c r="O24" i="22"/>
  <c r="M24" i="24"/>
  <c r="F24" i="22"/>
  <c r="L24" i="22"/>
  <c r="R20" i="22"/>
  <c r="I26" i="22"/>
  <c r="G24" i="22"/>
  <c r="K20" i="22"/>
  <c r="H26" i="22"/>
  <c r="J26" i="22"/>
  <c r="I20" i="22"/>
  <c r="P26" i="22"/>
  <c r="M26" i="24"/>
  <c r="G26" i="24"/>
  <c r="I24" i="22"/>
  <c r="M20" i="22"/>
  <c r="P24" i="22"/>
  <c r="I22" i="24"/>
  <c r="Q20" i="22"/>
  <c r="P28" i="22"/>
  <c r="Q22" i="22"/>
  <c r="H22" i="22"/>
  <c r="J22" i="22"/>
  <c r="K22" i="22"/>
  <c r="R22" i="22"/>
  <c r="P22" i="22"/>
  <c r="F22" i="22"/>
  <c r="Q24" i="22"/>
  <c r="L26" i="22"/>
  <c r="K26" i="22"/>
  <c r="Q26" i="22"/>
  <c r="F26" i="22"/>
  <c r="E19" i="34"/>
  <c r="I19" i="34" s="1"/>
  <c r="I18" i="29"/>
  <c r="H18" i="29"/>
  <c r="F18" i="29"/>
  <c r="E25" i="22"/>
  <c r="E25" i="24"/>
  <c r="D19" i="22"/>
  <c r="D19" i="24"/>
  <c r="F19" i="24" s="1"/>
  <c r="E23" i="24"/>
  <c r="E23" i="22"/>
  <c r="R19" i="22"/>
  <c r="O19" i="22"/>
  <c r="M19" i="22"/>
  <c r="I19" i="22"/>
  <c r="H19" i="22"/>
  <c r="G19" i="22"/>
  <c r="L19" i="22"/>
  <c r="N19" i="22"/>
  <c r="J19" i="22"/>
  <c r="P19" i="22"/>
  <c r="Q19" i="22"/>
  <c r="F19" i="22"/>
  <c r="K19" i="22"/>
  <c r="H19" i="24"/>
  <c r="M19" i="24"/>
  <c r="L19" i="24"/>
  <c r="K19" i="24"/>
  <c r="J19" i="24"/>
  <c r="G19" i="24"/>
  <c r="I19" i="24"/>
  <c r="G18" i="33"/>
  <c r="H18" i="33"/>
  <c r="F18" i="33"/>
  <c r="E20" i="2"/>
  <c r="E20" i="34" s="1"/>
  <c r="H19" i="33"/>
  <c r="G19" i="33"/>
  <c r="F19" i="33"/>
  <c r="E27" i="21"/>
  <c r="D23" i="21"/>
  <c r="D18" i="34"/>
  <c r="D18" i="29"/>
  <c r="D18" i="28"/>
  <c r="D18" i="30"/>
  <c r="D18" i="31"/>
  <c r="I18" i="2"/>
  <c r="F18" i="28"/>
  <c r="G18" i="28" s="1"/>
  <c r="G19" i="34"/>
  <c r="D25" i="21"/>
  <c r="E29" i="21"/>
  <c r="D20" i="21"/>
  <c r="H19" i="34" l="1"/>
  <c r="F19" i="34"/>
  <c r="D20" i="22"/>
  <c r="D20" i="24"/>
  <c r="F20" i="24" s="1"/>
  <c r="D29" i="21"/>
  <c r="E29" i="22"/>
  <c r="E29" i="24"/>
  <c r="D25" i="24"/>
  <c r="F25" i="24" s="1"/>
  <c r="D25" i="22"/>
  <c r="M25" i="24"/>
  <c r="I25" i="24"/>
  <c r="H25" i="24"/>
  <c r="K25" i="24"/>
  <c r="J25" i="24"/>
  <c r="L25" i="24"/>
  <c r="G25" i="24"/>
  <c r="R25" i="22"/>
  <c r="O25" i="22"/>
  <c r="I25" i="22"/>
  <c r="M25" i="22"/>
  <c r="K25" i="22"/>
  <c r="J25" i="22"/>
  <c r="H25" i="22"/>
  <c r="G25" i="22"/>
  <c r="N25" i="22"/>
  <c r="Q25" i="22"/>
  <c r="L25" i="22"/>
  <c r="F25" i="22"/>
  <c r="P25" i="22"/>
  <c r="M23" i="24"/>
  <c r="K23" i="24"/>
  <c r="H23" i="24"/>
  <c r="G23" i="24"/>
  <c r="J23" i="24"/>
  <c r="L23" i="24"/>
  <c r="I23" i="24"/>
  <c r="D23" i="24"/>
  <c r="F23" i="24" s="1"/>
  <c r="D23" i="22"/>
  <c r="R23" i="22"/>
  <c r="O23" i="22"/>
  <c r="M23" i="22"/>
  <c r="I23" i="22"/>
  <c r="H23" i="22"/>
  <c r="G23" i="22"/>
  <c r="K23" i="22"/>
  <c r="J23" i="22"/>
  <c r="L23" i="22"/>
  <c r="N23" i="22"/>
  <c r="P23" i="22"/>
  <c r="F23" i="22"/>
  <c r="Q23" i="22"/>
  <c r="D27" i="21"/>
  <c r="E27" i="22"/>
  <c r="E27" i="24"/>
  <c r="E21" i="2"/>
  <c r="D21" i="2" s="1"/>
  <c r="D21" i="33" s="1"/>
  <c r="E20" i="33"/>
  <c r="H20" i="34"/>
  <c r="G20" i="34"/>
  <c r="I20" i="34"/>
  <c r="F20" i="34"/>
  <c r="E21" i="34"/>
  <c r="D22" i="21"/>
  <c r="G21" i="2" l="1"/>
  <c r="I21" i="2" s="1"/>
  <c r="H21" i="2"/>
  <c r="E21" i="30"/>
  <c r="I21" i="30" s="1"/>
  <c r="F21" i="2"/>
  <c r="E21" i="29"/>
  <c r="E21" i="31"/>
  <c r="F21" i="31" s="1"/>
  <c r="J21" i="31" s="1"/>
  <c r="E21" i="28"/>
  <c r="J21" i="28" s="1"/>
  <c r="D22" i="24"/>
  <c r="F22" i="24" s="1"/>
  <c r="D22" i="22"/>
  <c r="M29" i="24"/>
  <c r="I29" i="24"/>
  <c r="G29" i="24"/>
  <c r="J29" i="24"/>
  <c r="K29" i="24"/>
  <c r="H29" i="24"/>
  <c r="L29" i="24"/>
  <c r="R29" i="22"/>
  <c r="J29" i="22"/>
  <c r="O29" i="22"/>
  <c r="M29" i="22"/>
  <c r="L29" i="22"/>
  <c r="K29" i="22"/>
  <c r="I29" i="22"/>
  <c r="H29" i="22"/>
  <c r="G29" i="22"/>
  <c r="F29" i="22"/>
  <c r="Q29" i="22"/>
  <c r="P29" i="22"/>
  <c r="N29" i="22"/>
  <c r="D29" i="24"/>
  <c r="F29" i="24" s="1"/>
  <c r="D29" i="22"/>
  <c r="R27" i="22"/>
  <c r="G27" i="22"/>
  <c r="O27" i="22"/>
  <c r="M27" i="22"/>
  <c r="K27" i="22"/>
  <c r="J27" i="22"/>
  <c r="I27" i="22"/>
  <c r="H27" i="22"/>
  <c r="P27" i="22"/>
  <c r="Q27" i="22"/>
  <c r="F27" i="22"/>
  <c r="L27" i="22"/>
  <c r="N27" i="22"/>
  <c r="M27" i="24"/>
  <c r="G27" i="24"/>
  <c r="H27" i="24"/>
  <c r="J27" i="24"/>
  <c r="K27" i="24"/>
  <c r="L27" i="24"/>
  <c r="I27" i="24"/>
  <c r="D27" i="22"/>
  <c r="D27" i="24"/>
  <c r="F27" i="24" s="1"/>
  <c r="H20" i="33"/>
  <c r="G20" i="33"/>
  <c r="F20" i="33"/>
  <c r="E22" i="2"/>
  <c r="E22" i="34" s="1"/>
  <c r="E21" i="33"/>
  <c r="H21" i="31"/>
  <c r="I21" i="31"/>
  <c r="F21" i="28"/>
  <c r="G21" i="28" s="1"/>
  <c r="I21" i="29"/>
  <c r="H21" i="29"/>
  <c r="G21" i="29"/>
  <c r="F21" i="29"/>
  <c r="I21" i="34"/>
  <c r="H21" i="34"/>
  <c r="G21" i="34"/>
  <c r="F21" i="34"/>
  <c r="K21" i="28"/>
  <c r="D21" i="34"/>
  <c r="D21" i="28"/>
  <c r="D21" i="31"/>
  <c r="D21" i="30"/>
  <c r="D21" i="29"/>
  <c r="D24" i="21"/>
  <c r="F21" i="30" l="1"/>
  <c r="J21" i="30" s="1"/>
  <c r="H21" i="30"/>
  <c r="G21" i="30"/>
  <c r="K21" i="30" s="1"/>
  <c r="H21" i="28"/>
  <c r="I21" i="28"/>
  <c r="G21" i="31"/>
  <c r="K21" i="31"/>
  <c r="D24" i="24"/>
  <c r="F24" i="24" s="1"/>
  <c r="D24" i="22"/>
  <c r="G21" i="33"/>
  <c r="H21" i="33"/>
  <c r="F21" i="33"/>
  <c r="E23" i="2"/>
  <c r="E23" i="34" s="1"/>
  <c r="E22" i="33"/>
  <c r="I22" i="34"/>
  <c r="H22" i="34"/>
  <c r="G22" i="34"/>
  <c r="F22" i="34"/>
  <c r="D28" i="21"/>
  <c r="D26" i="21"/>
  <c r="D26" i="24" l="1"/>
  <c r="F26" i="24" s="1"/>
  <c r="D26" i="22"/>
  <c r="D28" i="22"/>
  <c r="D28" i="24"/>
  <c r="F28" i="24" s="1"/>
  <c r="H22" i="33"/>
  <c r="G22" i="33"/>
  <c r="F22" i="33"/>
  <c r="E24" i="2"/>
  <c r="E24" i="34" s="1"/>
  <c r="E23" i="33"/>
  <c r="I23" i="34"/>
  <c r="H23" i="34"/>
  <c r="F23" i="34"/>
  <c r="G23" i="34"/>
  <c r="G45" i="30"/>
  <c r="G44" i="30"/>
  <c r="G43" i="30"/>
  <c r="G45" i="31"/>
  <c r="G44" i="31"/>
  <c r="G43" i="31"/>
  <c r="G45" i="29"/>
  <c r="G44" i="29"/>
  <c r="G43" i="29"/>
  <c r="G45" i="28"/>
  <c r="G44" i="28"/>
  <c r="G43" i="28"/>
  <c r="A37" i="24"/>
  <c r="A39" i="22"/>
  <c r="A29" i="28"/>
  <c r="A29" i="29"/>
  <c r="A29" i="31"/>
  <c r="A29" i="30"/>
  <c r="F23" i="33" l="1"/>
  <c r="H23" i="33"/>
  <c r="G23" i="33"/>
  <c r="E25" i="2"/>
  <c r="E24" i="33"/>
  <c r="H24" i="34"/>
  <c r="I24" i="34"/>
  <c r="G24" i="34"/>
  <c r="F24" i="34"/>
  <c r="E25" i="34"/>
  <c r="E45" i="31"/>
  <c r="B45" i="31"/>
  <c r="A45" i="31"/>
  <c r="E44" i="31"/>
  <c r="B44" i="31"/>
  <c r="A44" i="31"/>
  <c r="E43" i="31"/>
  <c r="B43" i="31"/>
  <c r="A43" i="31"/>
  <c r="E42" i="31"/>
  <c r="A42" i="31"/>
  <c r="A40" i="31"/>
  <c r="E39" i="31"/>
  <c r="A39" i="31"/>
  <c r="E38" i="31"/>
  <c r="A38" i="31"/>
  <c r="E37" i="31"/>
  <c r="A37" i="31"/>
  <c r="E36" i="31"/>
  <c r="A36" i="31"/>
  <c r="A35" i="31"/>
  <c r="A27" i="31"/>
  <c r="A26" i="31"/>
  <c r="E22" i="31"/>
  <c r="F22" i="31" s="1"/>
  <c r="E19" i="31"/>
  <c r="E16" i="31"/>
  <c r="E15" i="31"/>
  <c r="F15" i="31" s="1"/>
  <c r="B8" i="31"/>
  <c r="A8" i="31"/>
  <c r="G19" i="21"/>
  <c r="E20" i="31"/>
  <c r="F20" i="31" s="1"/>
  <c r="E45" i="30"/>
  <c r="B45" i="30"/>
  <c r="A45" i="30"/>
  <c r="E44" i="30"/>
  <c r="B44" i="30"/>
  <c r="A44" i="30"/>
  <c r="E43" i="30"/>
  <c r="B43" i="30"/>
  <c r="A43" i="30"/>
  <c r="E42" i="30"/>
  <c r="A42" i="30"/>
  <c r="A40" i="30"/>
  <c r="E39" i="30"/>
  <c r="A39" i="30"/>
  <c r="E38" i="30"/>
  <c r="A38" i="30"/>
  <c r="E37" i="30"/>
  <c r="A37" i="30"/>
  <c r="E36" i="30"/>
  <c r="A36" i="30"/>
  <c r="A35" i="30"/>
  <c r="A27" i="30"/>
  <c r="A26" i="30"/>
  <c r="E20" i="30"/>
  <c r="E19" i="30"/>
  <c r="E16" i="30"/>
  <c r="E15" i="30"/>
  <c r="B8" i="30"/>
  <c r="A8" i="30"/>
  <c r="E33" i="24"/>
  <c r="D33" i="24"/>
  <c r="C33" i="24"/>
  <c r="B33" i="24"/>
  <c r="A33" i="24"/>
  <c r="E31" i="24"/>
  <c r="D31" i="24"/>
  <c r="C31" i="24"/>
  <c r="B31" i="24"/>
  <c r="A31" i="24"/>
  <c r="E30" i="24"/>
  <c r="D30" i="24"/>
  <c r="C30" i="24"/>
  <c r="B30" i="24"/>
  <c r="A30" i="24"/>
  <c r="E15" i="24"/>
  <c r="E31" i="22"/>
  <c r="D31" i="22"/>
  <c r="C31" i="22"/>
  <c r="B31" i="22"/>
  <c r="A31" i="22"/>
  <c r="E30" i="22"/>
  <c r="D30" i="22"/>
  <c r="C30" i="22"/>
  <c r="B30" i="22"/>
  <c r="A30" i="22"/>
  <c r="E15" i="22"/>
  <c r="H24" i="33" l="1"/>
  <c r="F24" i="33"/>
  <c r="G24" i="33"/>
  <c r="E26" i="2"/>
  <c r="E27" i="2" s="1"/>
  <c r="E28" i="2" s="1"/>
  <c r="E29" i="2" s="1"/>
  <c r="E30" i="2" s="1"/>
  <c r="E25" i="33"/>
  <c r="I15" i="30"/>
  <c r="I14" i="30" s="1"/>
  <c r="H15" i="30"/>
  <c r="H14" i="30" s="1"/>
  <c r="G15" i="30"/>
  <c r="K15" i="30" s="1"/>
  <c r="K14" i="30" s="1"/>
  <c r="I16" i="30"/>
  <c r="H16" i="30"/>
  <c r="G16" i="30"/>
  <c r="K16" i="30" s="1"/>
  <c r="I20" i="30"/>
  <c r="H20" i="30"/>
  <c r="G20" i="30"/>
  <c r="K20" i="30" s="1"/>
  <c r="I25" i="34"/>
  <c r="G25" i="34"/>
  <c r="H25" i="34"/>
  <c r="F25" i="34"/>
  <c r="F14" i="34" s="1"/>
  <c r="G19" i="30"/>
  <c r="K19" i="30" s="1"/>
  <c r="I19" i="30"/>
  <c r="H19" i="30"/>
  <c r="I22" i="31"/>
  <c r="J22" i="31"/>
  <c r="G22" i="31"/>
  <c r="K22" i="31"/>
  <c r="H22" i="31"/>
  <c r="G20" i="31"/>
  <c r="J20" i="31"/>
  <c r="K20" i="31"/>
  <c r="I20" i="31"/>
  <c r="H20" i="31"/>
  <c r="F14" i="31"/>
  <c r="K15" i="31"/>
  <c r="K14" i="31" s="1"/>
  <c r="I15" i="31"/>
  <c r="I14" i="31" s="1"/>
  <c r="J15" i="31"/>
  <c r="J14" i="31" s="1"/>
  <c r="H15" i="31"/>
  <c r="H14" i="31" s="1"/>
  <c r="G15" i="31"/>
  <c r="G14" i="31" s="1"/>
  <c r="F15" i="30"/>
  <c r="F16" i="31"/>
  <c r="F16" i="30"/>
  <c r="J16" i="30" s="1"/>
  <c r="F19" i="31"/>
  <c r="G18" i="21"/>
  <c r="F20" i="30"/>
  <c r="J20" i="30" s="1"/>
  <c r="F19" i="30"/>
  <c r="J19" i="30" s="1"/>
  <c r="H16" i="21"/>
  <c r="H14" i="21" s="1"/>
  <c r="H20" i="21"/>
  <c r="G14" i="30" l="1"/>
  <c r="H25" i="33"/>
  <c r="G25" i="33"/>
  <c r="F25" i="33"/>
  <c r="F14" i="33" s="1"/>
  <c r="F14" i="30"/>
  <c r="J15" i="30"/>
  <c r="J14" i="30" s="1"/>
  <c r="I19" i="31"/>
  <c r="K19" i="31"/>
  <c r="H19" i="31"/>
  <c r="G19" i="31"/>
  <c r="J19" i="31"/>
  <c r="J16" i="31"/>
  <c r="K16" i="31"/>
  <c r="H16" i="31"/>
  <c r="I16" i="31"/>
  <c r="G16" i="31"/>
  <c r="E22" i="30"/>
  <c r="I22" i="30" l="1"/>
  <c r="G22" i="30"/>
  <c r="K22" i="30" s="1"/>
  <c r="H22" i="30"/>
  <c r="E24" i="31"/>
  <c r="E23" i="31"/>
  <c r="E25" i="31"/>
  <c r="E24" i="30"/>
  <c r="F22" i="30"/>
  <c r="J22" i="30" s="1"/>
  <c r="E23" i="30"/>
  <c r="H24" i="21"/>
  <c r="H22" i="21"/>
  <c r="H23" i="30" l="1"/>
  <c r="G23" i="30"/>
  <c r="K23" i="30" s="1"/>
  <c r="I23" i="30"/>
  <c r="I24" i="30"/>
  <c r="H24" i="30"/>
  <c r="G24" i="30"/>
  <c r="K24" i="30" s="1"/>
  <c r="F25" i="31"/>
  <c r="F23" i="31"/>
  <c r="F24" i="31"/>
  <c r="F24" i="30"/>
  <c r="J24" i="30" s="1"/>
  <c r="E25" i="30"/>
  <c r="F23" i="30"/>
  <c r="J23" i="30" s="1"/>
  <c r="H26" i="21"/>
  <c r="H28" i="21"/>
  <c r="G16" i="21"/>
  <c r="H20" i="2"/>
  <c r="H19" i="2"/>
  <c r="G19" i="2"/>
  <c r="I19" i="2" s="1"/>
  <c r="F19" i="2"/>
  <c r="D19" i="2"/>
  <c r="D19" i="33" s="1"/>
  <c r="I25" i="30" l="1"/>
  <c r="H25" i="30"/>
  <c r="G25" i="30"/>
  <c r="K25" i="30" s="1"/>
  <c r="D19" i="34"/>
  <c r="D15" i="34"/>
  <c r="D15" i="33"/>
  <c r="G24" i="31"/>
  <c r="H24" i="31"/>
  <c r="I24" i="31"/>
  <c r="K24" i="31"/>
  <c r="J24" i="31"/>
  <c r="I23" i="31"/>
  <c r="H23" i="31"/>
  <c r="G23" i="31"/>
  <c r="K23" i="31"/>
  <c r="J23" i="31"/>
  <c r="K25" i="31"/>
  <c r="J25" i="31"/>
  <c r="I25" i="31"/>
  <c r="H25" i="31"/>
  <c r="G25" i="31"/>
  <c r="D15" i="30"/>
  <c r="D15" i="31"/>
  <c r="D19" i="30"/>
  <c r="D19" i="31"/>
  <c r="D16" i="30"/>
  <c r="D16" i="31"/>
  <c r="F29" i="2"/>
  <c r="H29" i="2"/>
  <c r="D29" i="2"/>
  <c r="G29" i="2"/>
  <c r="I29" i="2" s="1"/>
  <c r="F25" i="30"/>
  <c r="J25" i="30" s="1"/>
  <c r="H30" i="21"/>
  <c r="D20" i="2"/>
  <c r="D20" i="33" s="1"/>
  <c r="F20" i="2"/>
  <c r="G20" i="2"/>
  <c r="I20" i="2" s="1"/>
  <c r="E19" i="28"/>
  <c r="C25" i="28"/>
  <c r="B25" i="28"/>
  <c r="A25" i="28"/>
  <c r="C24" i="28"/>
  <c r="B24" i="28"/>
  <c r="A24" i="28"/>
  <c r="C23" i="28"/>
  <c r="B23" i="28"/>
  <c r="A23" i="28"/>
  <c r="C22" i="28"/>
  <c r="B22" i="28"/>
  <c r="A22" i="28"/>
  <c r="A21" i="28"/>
  <c r="C20" i="28"/>
  <c r="B20" i="28"/>
  <c r="A20" i="28"/>
  <c r="C19" i="28"/>
  <c r="B19" i="28"/>
  <c r="A19" i="28"/>
  <c r="A18" i="28"/>
  <c r="A17" i="28"/>
  <c r="E16" i="28"/>
  <c r="J16" i="28" s="1"/>
  <c r="C16" i="28"/>
  <c r="B16" i="28"/>
  <c r="A16" i="28"/>
  <c r="E15" i="28"/>
  <c r="J15" i="28" s="1"/>
  <c r="J14" i="28" s="1"/>
  <c r="C15" i="28"/>
  <c r="B15" i="28"/>
  <c r="A15" i="28"/>
  <c r="D20" i="34" l="1"/>
  <c r="D20" i="30"/>
  <c r="D20" i="31"/>
  <c r="K19" i="28"/>
  <c r="H19" i="28"/>
  <c r="I19" i="28"/>
  <c r="J19" i="28"/>
  <c r="K16" i="28"/>
  <c r="H16" i="28"/>
  <c r="I16" i="28"/>
  <c r="K15" i="28"/>
  <c r="K14" i="28" s="1"/>
  <c r="I15" i="28"/>
  <c r="I14" i="28" s="1"/>
  <c r="H15" i="28"/>
  <c r="H14" i="28" s="1"/>
  <c r="H22" i="2" l="1"/>
  <c r="G22" i="2"/>
  <c r="I22" i="2" s="1"/>
  <c r="F22" i="2"/>
  <c r="D22" i="2"/>
  <c r="D22" i="33" s="1"/>
  <c r="E20" i="28"/>
  <c r="D22" i="34" l="1"/>
  <c r="D22" i="30"/>
  <c r="D22" i="31"/>
  <c r="F23" i="2"/>
  <c r="D23" i="2"/>
  <c r="D23" i="33" s="1"/>
  <c r="H23" i="2"/>
  <c r="G23" i="2"/>
  <c r="I23" i="2" s="1"/>
  <c r="D22" i="28"/>
  <c r="J20" i="28"/>
  <c r="I20" i="28"/>
  <c r="H20" i="28"/>
  <c r="K20" i="28"/>
  <c r="D20" i="28"/>
  <c r="D19" i="28"/>
  <c r="D16" i="28"/>
  <c r="D15" i="28"/>
  <c r="D23" i="34" l="1"/>
  <c r="D23" i="30"/>
  <c r="D23" i="31"/>
  <c r="G24" i="2"/>
  <c r="I24" i="2" s="1"/>
  <c r="F24" i="2"/>
  <c r="H24" i="2"/>
  <c r="D24" i="2"/>
  <c r="D24" i="33" s="1"/>
  <c r="E22" i="28"/>
  <c r="D24" i="34" l="1"/>
  <c r="D24" i="30"/>
  <c r="D24" i="31"/>
  <c r="F25" i="2"/>
  <c r="H25" i="2"/>
  <c r="G25" i="2"/>
  <c r="I25" i="2" s="1"/>
  <c r="D25" i="2"/>
  <c r="D25" i="33" s="1"/>
  <c r="I22" i="28"/>
  <c r="K22" i="28"/>
  <c r="J22" i="28"/>
  <c r="H22" i="28"/>
  <c r="E23" i="28"/>
  <c r="D23" i="28"/>
  <c r="D25" i="34" l="1"/>
  <c r="D25" i="30"/>
  <c r="D25" i="31"/>
  <c r="D26" i="2"/>
  <c r="H26" i="2"/>
  <c r="G26" i="2"/>
  <c r="I26" i="2" s="1"/>
  <c r="F26" i="2"/>
  <c r="K23" i="28"/>
  <c r="I23" i="28"/>
  <c r="J23" i="28"/>
  <c r="H23" i="28"/>
  <c r="E24" i="28"/>
  <c r="D24" i="28"/>
  <c r="E25" i="28" l="1"/>
  <c r="D25" i="28"/>
  <c r="J24" i="28"/>
  <c r="I24" i="28"/>
  <c r="K24" i="28"/>
  <c r="H24" i="28"/>
  <c r="E33" i="21"/>
  <c r="E19" i="29"/>
  <c r="F19" i="29" s="1"/>
  <c r="D19" i="29"/>
  <c r="A8" i="2"/>
  <c r="F19" i="28" l="1"/>
  <c r="G19" i="28" s="1"/>
  <c r="K25" i="28"/>
  <c r="H25" i="28"/>
  <c r="J25" i="28"/>
  <c r="I25" i="28"/>
  <c r="I19" i="29"/>
  <c r="G20" i="21"/>
  <c r="G19" i="29"/>
  <c r="H19" i="29"/>
  <c r="G25" i="21"/>
  <c r="G23" i="21"/>
  <c r="G33" i="21"/>
  <c r="G32" i="22" s="1"/>
  <c r="D33" i="21"/>
  <c r="G30" i="21"/>
  <c r="G31" i="22" s="1"/>
  <c r="D30" i="21"/>
  <c r="G29" i="21"/>
  <c r="G30" i="22" s="1"/>
  <c r="G28" i="21"/>
  <c r="G27" i="21"/>
  <c r="G26" i="21"/>
  <c r="F25" i="21"/>
  <c r="G24" i="21"/>
  <c r="F32" i="22"/>
  <c r="F31" i="22"/>
  <c r="F30" i="22"/>
  <c r="G21" i="21"/>
  <c r="D15" i="24" l="1"/>
  <c r="D15" i="22"/>
  <c r="Q25" i="24"/>
  <c r="M31" i="24"/>
  <c r="L31" i="24"/>
  <c r="K31" i="24"/>
  <c r="J31" i="24"/>
  <c r="I31" i="24"/>
  <c r="H31" i="24"/>
  <c r="N30" i="24"/>
  <c r="J30" i="24"/>
  <c r="M30" i="24"/>
  <c r="L30" i="24"/>
  <c r="K30" i="24"/>
  <c r="I30" i="24"/>
  <c r="H30" i="24"/>
  <c r="R22" i="24"/>
  <c r="P32" i="24"/>
  <c r="J32" i="24"/>
  <c r="M32" i="24"/>
  <c r="L32" i="24"/>
  <c r="K32" i="24"/>
  <c r="I32" i="24"/>
  <c r="H32" i="24"/>
  <c r="Q31" i="22"/>
  <c r="P31" i="22"/>
  <c r="O31" i="22"/>
  <c r="N31" i="22"/>
  <c r="M31" i="22"/>
  <c r="L31" i="22"/>
  <c r="K31" i="22"/>
  <c r="J31" i="22"/>
  <c r="I31" i="22"/>
  <c r="H31" i="22"/>
  <c r="R31" i="22"/>
  <c r="R32" i="22"/>
  <c r="Q32" i="22"/>
  <c r="H32" i="22"/>
  <c r="P32" i="22"/>
  <c r="O32" i="22"/>
  <c r="N32" i="22"/>
  <c r="M32" i="22"/>
  <c r="L32" i="22"/>
  <c r="K32" i="22"/>
  <c r="J32" i="22"/>
  <c r="I32" i="22"/>
  <c r="P30" i="22"/>
  <c r="O30" i="22"/>
  <c r="N30" i="22"/>
  <c r="R30" i="22"/>
  <c r="M30" i="22"/>
  <c r="L30" i="22"/>
  <c r="K30" i="22"/>
  <c r="J30" i="22"/>
  <c r="I30" i="22"/>
  <c r="H30" i="22"/>
  <c r="Q30" i="22"/>
  <c r="D27" i="2"/>
  <c r="O31" i="24"/>
  <c r="Q31" i="24"/>
  <c r="O30" i="24"/>
  <c r="O29" i="24"/>
  <c r="P29" i="24"/>
  <c r="Q32" i="24"/>
  <c r="P30" i="24"/>
  <c r="R32" i="24"/>
  <c r="Q30" i="24"/>
  <c r="G32" i="24"/>
  <c r="R30" i="24"/>
  <c r="G30" i="24"/>
  <c r="N31" i="24"/>
  <c r="N29" i="24"/>
  <c r="P31" i="24"/>
  <c r="R31" i="24"/>
  <c r="Q29" i="24"/>
  <c r="G31" i="24"/>
  <c r="N32" i="24"/>
  <c r="R29" i="24"/>
  <c r="O32" i="24"/>
  <c r="R25" i="24"/>
  <c r="N25" i="24"/>
  <c r="O25" i="24"/>
  <c r="P25" i="24"/>
  <c r="O22" i="24"/>
  <c r="P22" i="24"/>
  <c r="Q22" i="24"/>
  <c r="N22" i="24"/>
  <c r="F15" i="6"/>
  <c r="D28" i="2" l="1"/>
  <c r="E15" i="29"/>
  <c r="K15" i="6"/>
  <c r="K14" i="6" s="1"/>
  <c r="F14" i="6"/>
  <c r="F14" i="2"/>
  <c r="F15" i="28"/>
  <c r="G15" i="6"/>
  <c r="G15" i="28" l="1"/>
  <c r="G14" i="28" s="1"/>
  <c r="F14" i="28"/>
  <c r="I14" i="2"/>
  <c r="G14" i="2"/>
  <c r="D15" i="29"/>
  <c r="E16" i="29"/>
  <c r="F15" i="29"/>
  <c r="H15" i="29"/>
  <c r="G15" i="29"/>
  <c r="I15" i="29"/>
  <c r="L15" i="6"/>
  <c r="L14" i="6" s="1"/>
  <c r="G14" i="6"/>
  <c r="N15" i="6"/>
  <c r="N14" i="6" s="1"/>
  <c r="M15" i="6"/>
  <c r="M14" i="6" s="1"/>
  <c r="F23" i="21"/>
  <c r="F20" i="21"/>
  <c r="E45" i="29"/>
  <c r="B45" i="29"/>
  <c r="A45" i="29"/>
  <c r="E44" i="29"/>
  <c r="B44" i="29"/>
  <c r="A44" i="29"/>
  <c r="E43" i="29"/>
  <c r="B43" i="29"/>
  <c r="A43" i="29"/>
  <c r="E42" i="29"/>
  <c r="A42" i="29"/>
  <c r="A40" i="29"/>
  <c r="E39" i="29"/>
  <c r="A39" i="29"/>
  <c r="E38" i="29"/>
  <c r="A38" i="29"/>
  <c r="E37" i="29"/>
  <c r="A37" i="29"/>
  <c r="E36" i="29"/>
  <c r="A36" i="29"/>
  <c r="A35" i="29"/>
  <c r="A27" i="29"/>
  <c r="A26" i="29"/>
  <c r="B8" i="29"/>
  <c r="A8" i="29"/>
  <c r="G22" i="21"/>
  <c r="G17" i="21"/>
  <c r="G15" i="21"/>
  <c r="G14" i="21" s="1"/>
  <c r="F14" i="21"/>
  <c r="Q23" i="24" l="1"/>
  <c r="Q27" i="24"/>
  <c r="M33" i="24"/>
  <c r="L33" i="24"/>
  <c r="K33" i="24"/>
  <c r="J33" i="24"/>
  <c r="I33" i="24"/>
  <c r="H33" i="24"/>
  <c r="H14" i="2"/>
  <c r="R24" i="24"/>
  <c r="F16" i="28"/>
  <c r="G16" i="28" s="1"/>
  <c r="D16" i="29"/>
  <c r="I16" i="29"/>
  <c r="H16" i="29"/>
  <c r="F16" i="29"/>
  <c r="G16" i="29"/>
  <c r="N24" i="24"/>
  <c r="O24" i="24"/>
  <c r="P24" i="24"/>
  <c r="Q24" i="24"/>
  <c r="R33" i="24"/>
  <c r="O33" i="24"/>
  <c r="Q33" i="24"/>
  <c r="R27" i="24"/>
  <c r="N27" i="24"/>
  <c r="N23" i="24"/>
  <c r="P23" i="24"/>
  <c r="O23" i="24"/>
  <c r="G33" i="24"/>
  <c r="R28" i="24"/>
  <c r="N26" i="24"/>
  <c r="R23" i="24"/>
  <c r="O26" i="24"/>
  <c r="P26" i="24"/>
  <c r="O27" i="24"/>
  <c r="N28" i="24"/>
  <c r="Q26" i="24"/>
  <c r="P27" i="24"/>
  <c r="O28" i="24"/>
  <c r="N33" i="24"/>
  <c r="R26" i="24"/>
  <c r="P28" i="24"/>
  <c r="Q28" i="24"/>
  <c r="P33" i="24"/>
  <c r="B8" i="28"/>
  <c r="E45" i="28" l="1"/>
  <c r="B45" i="28"/>
  <c r="A45" i="28"/>
  <c r="E44" i="28"/>
  <c r="B44" i="28"/>
  <c r="A44" i="28"/>
  <c r="E43" i="28"/>
  <c r="B43" i="28"/>
  <c r="A43" i="28"/>
  <c r="E42" i="28"/>
  <c r="A42" i="28"/>
  <c r="A40" i="28"/>
  <c r="E39" i="28"/>
  <c r="A39" i="28"/>
  <c r="E38" i="28"/>
  <c r="A38" i="28"/>
  <c r="E37" i="28"/>
  <c r="A37" i="28"/>
  <c r="E36" i="28"/>
  <c r="A36" i="28"/>
  <c r="A35" i="28"/>
  <c r="A27" i="28"/>
  <c r="A26" i="28"/>
  <c r="A8" i="28"/>
  <c r="B8" i="6"/>
  <c r="B8" i="24"/>
  <c r="B8" i="22"/>
  <c r="D15" i="6"/>
  <c r="L15" i="24" l="1"/>
  <c r="L14" i="24" s="1"/>
  <c r="M15" i="24"/>
  <c r="M14" i="24" s="1"/>
  <c r="K15" i="24"/>
  <c r="K14" i="24" s="1"/>
  <c r="J15" i="24"/>
  <c r="J14" i="24" s="1"/>
  <c r="I15" i="24"/>
  <c r="I14" i="24" s="1"/>
  <c r="H15" i="24"/>
  <c r="H14" i="24" s="1"/>
  <c r="H15" i="22"/>
  <c r="H14" i="22" s="1"/>
  <c r="K15" i="22"/>
  <c r="J15" i="22"/>
  <c r="J14" i="22" s="1"/>
  <c r="O15" i="22"/>
  <c r="M15" i="22"/>
  <c r="N15" i="22"/>
  <c r="L15" i="22"/>
  <c r="I15" i="22"/>
  <c r="I14" i="22" s="1"/>
  <c r="E20" i="29"/>
  <c r="G20" i="29" s="1"/>
  <c r="D20" i="29"/>
  <c r="G15" i="22"/>
  <c r="F15" i="22"/>
  <c r="F14" i="22" s="1"/>
  <c r="H15" i="6"/>
  <c r="H14" i="6" s="1"/>
  <c r="F20" i="28" l="1"/>
  <c r="G20" i="28" s="1"/>
  <c r="I20" i="29"/>
  <c r="H20" i="29"/>
  <c r="F20" i="29"/>
  <c r="E22" i="29" l="1"/>
  <c r="H22" i="29" s="1"/>
  <c r="E23" i="29"/>
  <c r="D22" i="29"/>
  <c r="A32" i="19"/>
  <c r="C28" i="19"/>
  <c r="B28" i="19"/>
  <c r="A28" i="19"/>
  <c r="C27" i="19"/>
  <c r="B27" i="19"/>
  <c r="A27" i="19"/>
  <c r="C26" i="19"/>
  <c r="B26" i="19"/>
  <c r="A26" i="19"/>
  <c r="C25" i="19"/>
  <c r="B25" i="19"/>
  <c r="A25" i="19"/>
  <c r="C24" i="19"/>
  <c r="B24" i="19"/>
  <c r="A24" i="19"/>
  <c r="C23" i="19"/>
  <c r="B23" i="19"/>
  <c r="A23" i="19"/>
  <c r="C22" i="19"/>
  <c r="B22" i="19"/>
  <c r="A22" i="19"/>
  <c r="C21" i="19"/>
  <c r="B21" i="19"/>
  <c r="A21" i="19"/>
  <c r="C20" i="19"/>
  <c r="B20" i="19"/>
  <c r="A20" i="19"/>
  <c r="C19" i="19"/>
  <c r="B19" i="19"/>
  <c r="A19" i="19"/>
  <c r="E18" i="19"/>
  <c r="G18" i="19" s="1"/>
  <c r="H18" i="19" s="1"/>
  <c r="C18" i="19"/>
  <c r="B18" i="19"/>
  <c r="A18" i="19"/>
  <c r="E17" i="19"/>
  <c r="I17" i="19" s="1"/>
  <c r="D17" i="19"/>
  <c r="C17" i="19"/>
  <c r="B17" i="19"/>
  <c r="A17" i="19"/>
  <c r="E16" i="19"/>
  <c r="F16" i="19" s="1"/>
  <c r="C16" i="19"/>
  <c r="B16" i="19"/>
  <c r="A16" i="19"/>
  <c r="E15" i="19"/>
  <c r="G15" i="19" s="1"/>
  <c r="D15" i="19"/>
  <c r="C15" i="19"/>
  <c r="B15" i="19"/>
  <c r="A15" i="19"/>
  <c r="D16" i="19"/>
  <c r="R54" i="22"/>
  <c r="P54" i="22"/>
  <c r="R53" i="22"/>
  <c r="P53" i="22"/>
  <c r="P52" i="22"/>
  <c r="H53" i="24"/>
  <c r="E53" i="24"/>
  <c r="B53" i="24"/>
  <c r="A53" i="24"/>
  <c r="P52" i="24"/>
  <c r="N52" i="24"/>
  <c r="H52" i="24"/>
  <c r="E52" i="24"/>
  <c r="B52" i="24"/>
  <c r="A52" i="24"/>
  <c r="P51" i="24"/>
  <c r="N51" i="24"/>
  <c r="H51" i="24"/>
  <c r="E51" i="24"/>
  <c r="B51" i="24"/>
  <c r="A51" i="24"/>
  <c r="N50" i="24"/>
  <c r="E50" i="24"/>
  <c r="A50" i="24"/>
  <c r="A48" i="24"/>
  <c r="E47" i="24"/>
  <c r="A47" i="24"/>
  <c r="E46" i="24"/>
  <c r="A46" i="24"/>
  <c r="E45" i="24"/>
  <c r="A45" i="24"/>
  <c r="E44" i="24"/>
  <c r="A44" i="24"/>
  <c r="A43" i="24"/>
  <c r="A35" i="24"/>
  <c r="A34" i="24"/>
  <c r="N14" i="24"/>
  <c r="O21" i="24"/>
  <c r="R20" i="24"/>
  <c r="G15" i="24"/>
  <c r="A8" i="24"/>
  <c r="A37" i="22"/>
  <c r="A36" i="22"/>
  <c r="O14" i="22"/>
  <c r="A8" i="22"/>
  <c r="H55" i="22"/>
  <c r="E55" i="22"/>
  <c r="B55" i="22"/>
  <c r="A55" i="22"/>
  <c r="N54" i="22"/>
  <c r="L54" i="22"/>
  <c r="H54" i="22"/>
  <c r="E54" i="22"/>
  <c r="B54" i="22"/>
  <c r="A54" i="22"/>
  <c r="N53" i="22"/>
  <c r="L53" i="22"/>
  <c r="H53" i="22"/>
  <c r="E53" i="22"/>
  <c r="B53" i="22"/>
  <c r="A53" i="22"/>
  <c r="L52" i="22"/>
  <c r="E52" i="22"/>
  <c r="A52" i="22"/>
  <c r="A50" i="22"/>
  <c r="E49" i="22"/>
  <c r="A49" i="22"/>
  <c r="E48" i="22"/>
  <c r="A48" i="22"/>
  <c r="E47" i="22"/>
  <c r="A47" i="22"/>
  <c r="E46" i="22"/>
  <c r="A46" i="22"/>
  <c r="A45" i="22"/>
  <c r="A8" i="6"/>
  <c r="A8" i="19" s="1"/>
  <c r="C28" i="16"/>
  <c r="B28" i="16"/>
  <c r="A28" i="16"/>
  <c r="E27" i="16"/>
  <c r="F27" i="16" s="1"/>
  <c r="D27" i="16"/>
  <c r="C27" i="16"/>
  <c r="B27" i="16"/>
  <c r="A27" i="16"/>
  <c r="C26" i="16"/>
  <c r="B26" i="16"/>
  <c r="A26" i="16"/>
  <c r="E25" i="16"/>
  <c r="F25" i="16" s="1"/>
  <c r="C25" i="16"/>
  <c r="B25" i="16"/>
  <c r="A25" i="16"/>
  <c r="C24" i="16"/>
  <c r="B24" i="16"/>
  <c r="A24" i="16"/>
  <c r="E23" i="16"/>
  <c r="F23" i="16" s="1"/>
  <c r="C23" i="16"/>
  <c r="B23" i="16"/>
  <c r="A23" i="16"/>
  <c r="A22" i="16"/>
  <c r="B22" i="16"/>
  <c r="C22" i="16"/>
  <c r="I25" i="11"/>
  <c r="E27" i="11"/>
  <c r="F27" i="11" s="1"/>
  <c r="D27" i="11"/>
  <c r="C27" i="11"/>
  <c r="B27" i="11"/>
  <c r="A27" i="11"/>
  <c r="E25" i="11"/>
  <c r="H25" i="11" s="1"/>
  <c r="C25" i="11"/>
  <c r="B25" i="11"/>
  <c r="A25" i="11"/>
  <c r="E23" i="11"/>
  <c r="G23" i="11" s="1"/>
  <c r="C23" i="11"/>
  <c r="B23" i="11"/>
  <c r="A23" i="11"/>
  <c r="A16" i="11"/>
  <c r="B16" i="11"/>
  <c r="C16" i="11"/>
  <c r="D16" i="11"/>
  <c r="E16" i="11"/>
  <c r="I16" i="11" s="1"/>
  <c r="A15" i="11"/>
  <c r="B15" i="11"/>
  <c r="C15" i="11"/>
  <c r="E15" i="11"/>
  <c r="J15" i="11" s="1"/>
  <c r="A18" i="11"/>
  <c r="B18" i="11"/>
  <c r="C18" i="11"/>
  <c r="E18" i="11"/>
  <c r="A17" i="11"/>
  <c r="B17" i="11"/>
  <c r="C17" i="11"/>
  <c r="E17" i="11"/>
  <c r="G17" i="11" s="1"/>
  <c r="A20" i="11"/>
  <c r="B20" i="11"/>
  <c r="C20" i="11"/>
  <c r="E20" i="11"/>
  <c r="J20" i="11" s="1"/>
  <c r="A19" i="11"/>
  <c r="B19" i="11"/>
  <c r="C19" i="11"/>
  <c r="E19" i="11"/>
  <c r="F19" i="11" s="1"/>
  <c r="A22" i="11"/>
  <c r="B22" i="11"/>
  <c r="C22" i="11"/>
  <c r="A21" i="11"/>
  <c r="B21" i="11"/>
  <c r="C21" i="11"/>
  <c r="D21" i="11"/>
  <c r="E21" i="11"/>
  <c r="A24" i="11"/>
  <c r="B24" i="11"/>
  <c r="C24" i="11"/>
  <c r="A26" i="11"/>
  <c r="B26" i="11"/>
  <c r="C26" i="11"/>
  <c r="A28" i="11"/>
  <c r="B28" i="11"/>
  <c r="C28" i="11"/>
  <c r="F22" i="28" l="1"/>
  <c r="G22" i="28" s="1"/>
  <c r="F23" i="28"/>
  <c r="G23" i="28" s="1"/>
  <c r="F22" i="29"/>
  <c r="G22" i="29"/>
  <c r="I22" i="29"/>
  <c r="D23" i="29"/>
  <c r="I23" i="29"/>
  <c r="G23" i="29"/>
  <c r="H23" i="29"/>
  <c r="F23" i="29"/>
  <c r="Q14" i="22"/>
  <c r="P14" i="22"/>
  <c r="G14" i="22"/>
  <c r="O27" i="11"/>
  <c r="P27" i="11"/>
  <c r="L27" i="11"/>
  <c r="M27" i="11"/>
  <c r="J23" i="11"/>
  <c r="K23" i="11"/>
  <c r="F15" i="24"/>
  <c r="F14" i="24" s="1"/>
  <c r="K25" i="11"/>
  <c r="J25" i="11"/>
  <c r="M25" i="11"/>
  <c r="G27" i="11"/>
  <c r="H27" i="11"/>
  <c r="I27" i="11"/>
  <c r="H23" i="11"/>
  <c r="J27" i="11"/>
  <c r="I23" i="11"/>
  <c r="K27" i="11"/>
  <c r="M23" i="11"/>
  <c r="N27" i="11"/>
  <c r="L23" i="11"/>
  <c r="L25" i="11"/>
  <c r="G17" i="19"/>
  <c r="H17" i="19" s="1"/>
  <c r="F15" i="19"/>
  <c r="I15" i="19"/>
  <c r="N23" i="11"/>
  <c r="N25" i="11"/>
  <c r="I16" i="19"/>
  <c r="O23" i="11"/>
  <c r="O25" i="11"/>
  <c r="I18" i="19"/>
  <c r="Q27" i="11"/>
  <c r="P23" i="11"/>
  <c r="P25" i="11"/>
  <c r="Q23" i="11"/>
  <c r="Q25" i="11"/>
  <c r="F23" i="11"/>
  <c r="F25" i="11"/>
  <c r="G25" i="11"/>
  <c r="G16" i="19"/>
  <c r="H16" i="19" s="1"/>
  <c r="D18" i="11"/>
  <c r="F18" i="19"/>
  <c r="Q19" i="24"/>
  <c r="P21" i="24"/>
  <c r="R19" i="24"/>
  <c r="Q21" i="24"/>
  <c r="O15" i="24"/>
  <c r="N16" i="24"/>
  <c r="P18" i="24"/>
  <c r="O20" i="24"/>
  <c r="O14" i="24"/>
  <c r="Q16" i="24"/>
  <c r="P14" i="24"/>
  <c r="O16" i="24"/>
  <c r="N18" i="24"/>
  <c r="R21" i="24"/>
  <c r="Q14" i="24"/>
  <c r="P15" i="22"/>
  <c r="R17" i="24"/>
  <c r="N15" i="24"/>
  <c r="P16" i="24"/>
  <c r="O18" i="24"/>
  <c r="N20" i="24"/>
  <c r="R14" i="24"/>
  <c r="Q15" i="22"/>
  <c r="P15" i="24"/>
  <c r="R16" i="24"/>
  <c r="O17" i="24"/>
  <c r="Q18" i="24"/>
  <c r="N19" i="24"/>
  <c r="P20" i="24"/>
  <c r="Q15" i="24"/>
  <c r="P17" i="24"/>
  <c r="R18" i="24"/>
  <c r="O19" i="24"/>
  <c r="Q20" i="24"/>
  <c r="N21" i="24"/>
  <c r="N17" i="24"/>
  <c r="R15" i="24"/>
  <c r="Q17" i="24"/>
  <c r="P19" i="24"/>
  <c r="F17" i="19"/>
  <c r="E22" i="16"/>
  <c r="F22" i="16" s="1"/>
  <c r="L14" i="22"/>
  <c r="M14" i="22"/>
  <c r="R15" i="22"/>
  <c r="R14" i="22" s="1"/>
  <c r="N14" i="22"/>
  <c r="K14" i="22"/>
  <c r="G14" i="24"/>
  <c r="I15" i="11"/>
  <c r="L17" i="11"/>
  <c r="K17" i="11"/>
  <c r="P15" i="11"/>
  <c r="Q15" i="11"/>
  <c r="Q16" i="11"/>
  <c r="Q17" i="11"/>
  <c r="M16" i="11"/>
  <c r="P17" i="11"/>
  <c r="Q20" i="11"/>
  <c r="N17" i="11"/>
  <c r="J17" i="11"/>
  <c r="I17" i="11"/>
  <c r="H17" i="11"/>
  <c r="F17" i="11"/>
  <c r="M17" i="11"/>
  <c r="L19" i="11"/>
  <c r="K19" i="11"/>
  <c r="O15" i="11"/>
  <c r="G15" i="11"/>
  <c r="H15" i="11"/>
  <c r="J19" i="11"/>
  <c r="N15" i="11"/>
  <c r="F15" i="11"/>
  <c r="P19" i="11"/>
  <c r="H19" i="11"/>
  <c r="L15" i="11"/>
  <c r="M19" i="11"/>
  <c r="Q19" i="11"/>
  <c r="O19" i="11"/>
  <c r="G19" i="11"/>
  <c r="I20" i="11"/>
  <c r="K15" i="11"/>
  <c r="I19" i="11"/>
  <c r="M15" i="11"/>
  <c r="N19" i="11"/>
  <c r="P16" i="11"/>
  <c r="O20" i="11"/>
  <c r="G20" i="11"/>
  <c r="O16" i="11"/>
  <c r="G16" i="11"/>
  <c r="P20" i="11"/>
  <c r="H20" i="11"/>
  <c r="H16" i="11"/>
  <c r="N20" i="11"/>
  <c r="F20" i="11"/>
  <c r="O17" i="11"/>
  <c r="N16" i="11"/>
  <c r="F16" i="11"/>
  <c r="M20" i="11"/>
  <c r="L20" i="11"/>
  <c r="L16" i="11"/>
  <c r="K20" i="11"/>
  <c r="K16" i="11"/>
  <c r="J16" i="11"/>
  <c r="D24" i="29" l="1"/>
  <c r="E24" i="29"/>
  <c r="F24" i="29" s="1"/>
  <c r="E25" i="29"/>
  <c r="E22" i="11"/>
  <c r="J22" i="11" s="1"/>
  <c r="E19" i="19"/>
  <c r="E24" i="16"/>
  <c r="F24" i="16" s="1"/>
  <c r="E24" i="11"/>
  <c r="D20" i="11"/>
  <c r="O23" i="3"/>
  <c r="L23" i="3"/>
  <c r="D23" i="3"/>
  <c r="O22" i="3"/>
  <c r="L22" i="3"/>
  <c r="D22" i="3"/>
  <c r="M21" i="3"/>
  <c r="O21" i="3"/>
  <c r="L21" i="3"/>
  <c r="N20" i="3"/>
  <c r="L20" i="3"/>
  <c r="D20" i="3"/>
  <c r="O19" i="3"/>
  <c r="L19" i="3"/>
  <c r="D19" i="3"/>
  <c r="N18" i="3"/>
  <c r="L18" i="3"/>
  <c r="D18" i="3"/>
  <c r="M16" i="3"/>
  <c r="L16" i="3"/>
  <c r="D16" i="3"/>
  <c r="O15" i="3"/>
  <c r="L15" i="3"/>
  <c r="D15" i="3"/>
  <c r="D19" i="11"/>
  <c r="D17" i="11"/>
  <c r="L24" i="3" l="1"/>
  <c r="N22" i="3"/>
  <c r="D25" i="11"/>
  <c r="D25" i="16"/>
  <c r="D23" i="16"/>
  <c r="D23" i="11"/>
  <c r="N23" i="3"/>
  <c r="D24" i="3"/>
  <c r="N16" i="3"/>
  <c r="O16" i="3"/>
  <c r="M15" i="3"/>
  <c r="F25" i="28"/>
  <c r="G25" i="28" s="1"/>
  <c r="F24" i="28"/>
  <c r="G24" i="28" s="1"/>
  <c r="I24" i="29"/>
  <c r="G24" i="29"/>
  <c r="H24" i="29"/>
  <c r="E14" i="2"/>
  <c r="D25" i="29"/>
  <c r="I25" i="29"/>
  <c r="I14" i="29" s="1"/>
  <c r="G25" i="29"/>
  <c r="F25" i="29"/>
  <c r="H25" i="29"/>
  <c r="H14" i="29" s="1"/>
  <c r="D15" i="11"/>
  <c r="F22" i="11"/>
  <c r="N22" i="11"/>
  <c r="H22" i="11"/>
  <c r="M22" i="11"/>
  <c r="D22" i="16"/>
  <c r="D18" i="19"/>
  <c r="I22" i="11"/>
  <c r="F19" i="19"/>
  <c r="G19" i="19"/>
  <c r="H19" i="19" s="1"/>
  <c r="I19" i="19"/>
  <c r="O22" i="11"/>
  <c r="Q22" i="11"/>
  <c r="K22" i="11"/>
  <c r="L22" i="11"/>
  <c r="G22" i="11"/>
  <c r="P22" i="11"/>
  <c r="D22" i="11"/>
  <c r="K24" i="11"/>
  <c r="I24" i="11"/>
  <c r="H24" i="11"/>
  <c r="F24" i="11"/>
  <c r="G24" i="11"/>
  <c r="O24" i="11"/>
  <c r="N24" i="11"/>
  <c r="J24" i="11"/>
  <c r="M24" i="11"/>
  <c r="P24" i="11"/>
  <c r="Q24" i="11"/>
  <c r="L24" i="11"/>
  <c r="M22" i="3"/>
  <c r="O18" i="3"/>
  <c r="L25" i="3"/>
  <c r="O20" i="3"/>
  <c r="M19" i="3"/>
  <c r="N19" i="3"/>
  <c r="N15" i="3"/>
  <c r="M18" i="3"/>
  <c r="N21" i="3"/>
  <c r="N24" i="3"/>
  <c r="M23" i="3"/>
  <c r="M20" i="3"/>
  <c r="O24" i="3" l="1"/>
  <c r="M24" i="3"/>
  <c r="G14" i="29"/>
  <c r="H27" i="2"/>
  <c r="G27" i="2"/>
  <c r="I27" i="2" s="1"/>
  <c r="F27" i="2"/>
  <c r="F14" i="29"/>
  <c r="E26" i="16"/>
  <c r="F26" i="16" s="1"/>
  <c r="E20" i="19"/>
  <c r="D24" i="11"/>
  <c r="D19" i="19"/>
  <c r="E26" i="11"/>
  <c r="N26" i="11" s="1"/>
  <c r="D24" i="16"/>
  <c r="E21" i="19"/>
  <c r="D20" i="19"/>
  <c r="D26" i="3"/>
  <c r="L26" i="3"/>
  <c r="O25" i="3"/>
  <c r="N25" i="3"/>
  <c r="M25" i="3"/>
  <c r="H27" i="3" l="1"/>
  <c r="G27" i="3"/>
  <c r="F27" i="3"/>
  <c r="K27" i="3"/>
  <c r="J27" i="3"/>
  <c r="I27" i="3"/>
  <c r="H28" i="2"/>
  <c r="G28" i="2"/>
  <c r="I28" i="2" s="1"/>
  <c r="F28" i="2"/>
  <c r="G26" i="11"/>
  <c r="H26" i="11"/>
  <c r="J26" i="11"/>
  <c r="Q26" i="11"/>
  <c r="K26" i="11"/>
  <c r="L26" i="11"/>
  <c r="M26" i="11"/>
  <c r="I26" i="11"/>
  <c r="F26" i="11"/>
  <c r="P26" i="11"/>
  <c r="O26" i="11"/>
  <c r="G21" i="19"/>
  <c r="H21" i="19" s="1"/>
  <c r="F21" i="19"/>
  <c r="I21" i="19"/>
  <c r="F20" i="19"/>
  <c r="I20" i="19"/>
  <c r="G20" i="19"/>
  <c r="H20" i="19" s="1"/>
  <c r="E22" i="19"/>
  <c r="D21" i="19"/>
  <c r="E28" i="16"/>
  <c r="F28" i="16" s="1"/>
  <c r="E28" i="11"/>
  <c r="D26" i="11"/>
  <c r="D26" i="16"/>
  <c r="M26" i="3"/>
  <c r="N26" i="3"/>
  <c r="O26" i="3"/>
  <c r="D27" i="3"/>
  <c r="L27" i="3"/>
  <c r="F30" i="2" l="1"/>
  <c r="H30" i="2"/>
  <c r="D30" i="2"/>
  <c r="G30" i="2"/>
  <c r="I30" i="2" s="1"/>
  <c r="F22" i="19"/>
  <c r="I22" i="19"/>
  <c r="G22" i="19"/>
  <c r="H22" i="19" s="1"/>
  <c r="D28" i="16"/>
  <c r="D28" i="11"/>
  <c r="E23" i="19"/>
  <c r="K28" i="11"/>
  <c r="I28" i="11"/>
  <c r="N28" i="11"/>
  <c r="L28" i="11"/>
  <c r="F28" i="11"/>
  <c r="J28" i="11"/>
  <c r="M28" i="11"/>
  <c r="P28" i="11"/>
  <c r="H28" i="11"/>
  <c r="O28" i="11"/>
  <c r="G28" i="11"/>
  <c r="Q28" i="11"/>
  <c r="O27" i="3"/>
  <c r="N27" i="3"/>
  <c r="M27" i="3"/>
  <c r="E19" i="9"/>
  <c r="E18" i="9"/>
  <c r="E17" i="9"/>
  <c r="E16" i="9"/>
  <c r="E15" i="9"/>
  <c r="D22" i="19" l="1"/>
  <c r="F23" i="19"/>
  <c r="I23" i="19"/>
  <c r="G23" i="19"/>
  <c r="H23" i="19" s="1"/>
  <c r="D23" i="19"/>
  <c r="E25" i="19" l="1"/>
  <c r="E24" i="19"/>
  <c r="D24" i="19"/>
  <c r="F25" i="19" l="1"/>
  <c r="I25" i="19"/>
  <c r="G25" i="19"/>
  <c r="H25" i="19" s="1"/>
  <c r="E26" i="19"/>
  <c r="F24" i="19"/>
  <c r="I24" i="19"/>
  <c r="G24" i="19"/>
  <c r="H24" i="19" s="1"/>
  <c r="D25" i="19" l="1"/>
  <c r="E27" i="19"/>
  <c r="F27" i="19" s="1"/>
  <c r="D26" i="19"/>
  <c r="I26" i="19"/>
  <c r="F26" i="19"/>
  <c r="G26" i="19"/>
  <c r="H26" i="19" s="1"/>
  <c r="H48" i="19"/>
  <c r="E48" i="19"/>
  <c r="B48" i="19"/>
  <c r="A48" i="19"/>
  <c r="N47" i="19"/>
  <c r="L47" i="19"/>
  <c r="J47" i="19"/>
  <c r="H47" i="19"/>
  <c r="E47" i="19"/>
  <c r="B47" i="19"/>
  <c r="A47" i="19"/>
  <c r="N46" i="19"/>
  <c r="L46" i="19"/>
  <c r="J46" i="19"/>
  <c r="H46" i="19"/>
  <c r="E46" i="19"/>
  <c r="B46" i="19"/>
  <c r="A46" i="19"/>
  <c r="N45" i="19"/>
  <c r="J45" i="19"/>
  <c r="E45" i="19"/>
  <c r="A45" i="19"/>
  <c r="A43" i="19"/>
  <c r="E42" i="19"/>
  <c r="A42" i="19"/>
  <c r="E41" i="19"/>
  <c r="A41" i="19"/>
  <c r="E40" i="19"/>
  <c r="A40" i="19"/>
  <c r="E39" i="19"/>
  <c r="A39" i="19"/>
  <c r="A38" i="19"/>
  <c r="K46" i="18"/>
  <c r="K47" i="18"/>
  <c r="N45" i="18"/>
  <c r="N46" i="18"/>
  <c r="N47" i="18"/>
  <c r="E15" i="18"/>
  <c r="E21" i="18"/>
  <c r="E20" i="18"/>
  <c r="I20" i="18" s="1"/>
  <c r="E19" i="18"/>
  <c r="F19" i="18" s="1"/>
  <c r="J19" i="18" s="1"/>
  <c r="K19" i="18" s="1"/>
  <c r="E18" i="18"/>
  <c r="E17" i="18"/>
  <c r="E16" i="18"/>
  <c r="G16" i="18" s="1"/>
  <c r="C28" i="18"/>
  <c r="B28" i="18"/>
  <c r="A28" i="18"/>
  <c r="C27" i="18"/>
  <c r="B27" i="18"/>
  <c r="A27" i="18"/>
  <c r="C26" i="18"/>
  <c r="B26" i="18"/>
  <c r="A26" i="18"/>
  <c r="C25" i="18"/>
  <c r="B25" i="18"/>
  <c r="A25" i="18"/>
  <c r="C24" i="18"/>
  <c r="B24" i="18"/>
  <c r="A24" i="18"/>
  <c r="C23" i="18"/>
  <c r="B23" i="18"/>
  <c r="A23" i="18"/>
  <c r="C22" i="18"/>
  <c r="B22" i="18"/>
  <c r="A22" i="18"/>
  <c r="C21" i="18"/>
  <c r="B21" i="18"/>
  <c r="A21" i="18"/>
  <c r="C20" i="18"/>
  <c r="B20" i="18"/>
  <c r="A20" i="18"/>
  <c r="C19" i="18"/>
  <c r="B19" i="18"/>
  <c r="A19" i="18"/>
  <c r="C18" i="18"/>
  <c r="B18" i="18"/>
  <c r="A18" i="18"/>
  <c r="C17" i="18"/>
  <c r="B17" i="18"/>
  <c r="A17" i="18"/>
  <c r="C16" i="18"/>
  <c r="B16" i="18"/>
  <c r="A16" i="18"/>
  <c r="D15" i="18"/>
  <c r="C15" i="18"/>
  <c r="B15" i="18"/>
  <c r="A15" i="18"/>
  <c r="G48" i="18"/>
  <c r="E48" i="18"/>
  <c r="B48" i="18"/>
  <c r="A48" i="18"/>
  <c r="I47" i="18"/>
  <c r="G47" i="18"/>
  <c r="E47" i="18"/>
  <c r="B47" i="18"/>
  <c r="A47" i="18"/>
  <c r="I46" i="18"/>
  <c r="G46" i="18"/>
  <c r="E46" i="18"/>
  <c r="B46" i="18"/>
  <c r="A46" i="18"/>
  <c r="I45" i="18"/>
  <c r="E45" i="18"/>
  <c r="A45" i="18"/>
  <c r="A43" i="18"/>
  <c r="E42" i="18"/>
  <c r="A42" i="18"/>
  <c r="E41" i="18"/>
  <c r="A41" i="18"/>
  <c r="E40" i="18"/>
  <c r="A40" i="18"/>
  <c r="E39" i="18"/>
  <c r="A39" i="18"/>
  <c r="A38" i="18"/>
  <c r="A30" i="18"/>
  <c r="A29" i="18"/>
  <c r="A8" i="18"/>
  <c r="C27" i="9"/>
  <c r="C26" i="9"/>
  <c r="C25" i="9"/>
  <c r="C24" i="9"/>
  <c r="C23" i="9"/>
  <c r="C22" i="9"/>
  <c r="C21" i="9"/>
  <c r="I27" i="19" l="1"/>
  <c r="G27" i="19"/>
  <c r="H27" i="19" s="1"/>
  <c r="G18" i="18"/>
  <c r="F18" i="18"/>
  <c r="H18" i="18"/>
  <c r="I18" i="18"/>
  <c r="H15" i="19"/>
  <c r="F21" i="18"/>
  <c r="I21" i="18"/>
  <c r="H21" i="18"/>
  <c r="G21" i="18"/>
  <c r="F15" i="18"/>
  <c r="H15" i="18"/>
  <c r="I15" i="18"/>
  <c r="G15" i="18"/>
  <c r="L19" i="18"/>
  <c r="F20" i="18"/>
  <c r="H16" i="18"/>
  <c r="G19" i="18"/>
  <c r="I16" i="18"/>
  <c r="H19" i="18"/>
  <c r="I19" i="18"/>
  <c r="F16" i="18"/>
  <c r="G20" i="18"/>
  <c r="H20" i="18"/>
  <c r="E21" i="9"/>
  <c r="E20" i="9"/>
  <c r="D20" i="9"/>
  <c r="D20" i="18"/>
  <c r="D19" i="18"/>
  <c r="D18" i="18"/>
  <c r="D15" i="9"/>
  <c r="D27" i="19" l="1"/>
  <c r="L18" i="18"/>
  <c r="J18" i="18"/>
  <c r="K18" i="18" s="1"/>
  <c r="J21" i="18"/>
  <c r="K21" i="18" s="1"/>
  <c r="L21" i="18"/>
  <c r="J15" i="18"/>
  <c r="K15" i="18" s="1"/>
  <c r="L15" i="18"/>
  <c r="D19" i="9"/>
  <c r="J20" i="18"/>
  <c r="K20" i="18" s="1"/>
  <c r="L20" i="18"/>
  <c r="D18" i="16"/>
  <c r="D18" i="9"/>
  <c r="D17" i="9"/>
  <c r="D17" i="18"/>
  <c r="D16" i="9"/>
  <c r="D16" i="18"/>
  <c r="J16" i="18"/>
  <c r="K16" i="18" s="1"/>
  <c r="L16" i="18"/>
  <c r="E22" i="18"/>
  <c r="B27" i="9"/>
  <c r="A27" i="9"/>
  <c r="B23" i="9"/>
  <c r="A23" i="9"/>
  <c r="D17" i="16"/>
  <c r="E17" i="16"/>
  <c r="D19" i="16"/>
  <c r="A15" i="16"/>
  <c r="B15" i="16"/>
  <c r="C15" i="16"/>
  <c r="E15" i="16"/>
  <c r="A16" i="16"/>
  <c r="B16" i="16"/>
  <c r="C16" i="16"/>
  <c r="E16" i="16"/>
  <c r="A17" i="16"/>
  <c r="B17" i="16"/>
  <c r="C17" i="16"/>
  <c r="A18" i="16"/>
  <c r="B18" i="16"/>
  <c r="C18" i="16"/>
  <c r="E18" i="16"/>
  <c r="A19" i="16"/>
  <c r="B19" i="16"/>
  <c r="C19" i="16"/>
  <c r="E19" i="16"/>
  <c r="A20" i="16"/>
  <c r="B20" i="16"/>
  <c r="C20" i="16"/>
  <c r="E20" i="16"/>
  <c r="Q17" i="16" l="1"/>
  <c r="G17" i="16"/>
  <c r="P17" i="16"/>
  <c r="H17" i="16"/>
  <c r="O17" i="16"/>
  <c r="N17" i="16"/>
  <c r="M17" i="16"/>
  <c r="J17" i="16"/>
  <c r="S17" i="16"/>
  <c r="L17" i="16"/>
  <c r="V17" i="16"/>
  <c r="R17" i="16"/>
  <c r="W17" i="16"/>
  <c r="K17" i="16"/>
  <c r="T17" i="16"/>
  <c r="U17" i="16"/>
  <c r="I17" i="16"/>
  <c r="U16" i="16"/>
  <c r="T16" i="16"/>
  <c r="S16" i="16"/>
  <c r="R16" i="16"/>
  <c r="W16" i="16"/>
  <c r="V16" i="16"/>
  <c r="Q16" i="16"/>
  <c r="W20" i="16"/>
  <c r="V20" i="16"/>
  <c r="U20" i="16"/>
  <c r="T20" i="16"/>
  <c r="S20" i="16"/>
  <c r="R20" i="16"/>
  <c r="Q20" i="16"/>
  <c r="T15" i="16"/>
  <c r="R15" i="16"/>
  <c r="J15" i="16"/>
  <c r="Q15" i="16"/>
  <c r="I15" i="16"/>
  <c r="F15" i="16"/>
  <c r="P15" i="16"/>
  <c r="H15" i="16"/>
  <c r="S15" i="16"/>
  <c r="K15" i="16"/>
  <c r="W15" i="16"/>
  <c r="O15" i="16"/>
  <c r="G15" i="16"/>
  <c r="V15" i="16"/>
  <c r="N15" i="16"/>
  <c r="U15" i="16"/>
  <c r="M15" i="16"/>
  <c r="L15" i="16"/>
  <c r="U19" i="16"/>
  <c r="M19" i="16"/>
  <c r="M14" i="16" s="1"/>
  <c r="S19" i="16"/>
  <c r="F19" i="16"/>
  <c r="R19" i="16"/>
  <c r="P19" i="16"/>
  <c r="P14" i="16" s="1"/>
  <c r="H19" i="16"/>
  <c r="H14" i="16" s="1"/>
  <c r="O19" i="16"/>
  <c r="O14" i="16" s="1"/>
  <c r="N19" i="16"/>
  <c r="N14" i="16" s="1"/>
  <c r="T19" i="16"/>
  <c r="L19" i="16"/>
  <c r="L14" i="16" s="1"/>
  <c r="K19" i="16"/>
  <c r="K14" i="16" s="1"/>
  <c r="J19" i="16"/>
  <c r="J14" i="16" s="1"/>
  <c r="G19" i="16"/>
  <c r="Q19" i="16"/>
  <c r="I19" i="16"/>
  <c r="I14" i="16" s="1"/>
  <c r="W19" i="16"/>
  <c r="V19" i="16"/>
  <c r="F16" i="16"/>
  <c r="F17" i="16"/>
  <c r="I22" i="18"/>
  <c r="F22" i="18"/>
  <c r="H22" i="18"/>
  <c r="G22" i="18"/>
  <c r="D21" i="18"/>
  <c r="D21" i="9"/>
  <c r="F22" i="9"/>
  <c r="D22" i="18"/>
  <c r="E23" i="18"/>
  <c r="S25" i="16" l="1"/>
  <c r="R25" i="16"/>
  <c r="Q25" i="16"/>
  <c r="T25" i="16"/>
  <c r="W25" i="16"/>
  <c r="G14" i="16"/>
  <c r="V25" i="16"/>
  <c r="U25" i="16"/>
  <c r="I23" i="18"/>
  <c r="F23" i="18"/>
  <c r="H23" i="18"/>
  <c r="G23" i="18"/>
  <c r="J22" i="18"/>
  <c r="K22" i="18" s="1"/>
  <c r="L22" i="18"/>
  <c r="D23" i="18"/>
  <c r="E24" i="18"/>
  <c r="F23" i="9"/>
  <c r="D20" i="16"/>
  <c r="D16" i="16"/>
  <c r="D15" i="16"/>
  <c r="T24" i="16" l="1"/>
  <c r="S24" i="16"/>
  <c r="R24" i="16"/>
  <c r="Q24" i="16"/>
  <c r="W24" i="16"/>
  <c r="V24" i="16"/>
  <c r="U24" i="16"/>
  <c r="F24" i="18"/>
  <c r="H24" i="18"/>
  <c r="I24" i="18"/>
  <c r="G24" i="18"/>
  <c r="J23" i="18"/>
  <c r="K23" i="18" s="1"/>
  <c r="L23" i="18"/>
  <c r="D24" i="18"/>
  <c r="E26" i="18" l="1"/>
  <c r="E25" i="18"/>
  <c r="J24" i="18"/>
  <c r="K24" i="18" s="1"/>
  <c r="L24" i="18"/>
  <c r="W28" i="16"/>
  <c r="W14" i="16" s="1"/>
  <c r="V28" i="16"/>
  <c r="V14" i="16" s="1"/>
  <c r="U28" i="16"/>
  <c r="U14" i="16" s="1"/>
  <c r="S28" i="16"/>
  <c r="S14" i="16" s="1"/>
  <c r="T28" i="16"/>
  <c r="T14" i="16" s="1"/>
  <c r="R28" i="16"/>
  <c r="R14" i="16" s="1"/>
  <c r="Q28" i="16"/>
  <c r="Q14" i="16" s="1"/>
  <c r="F14" i="16"/>
  <c r="D25" i="18"/>
  <c r="D26" i="18"/>
  <c r="F24" i="9"/>
  <c r="I25" i="18" l="1"/>
  <c r="H25" i="18"/>
  <c r="G25" i="18"/>
  <c r="F25" i="18"/>
  <c r="H26" i="18"/>
  <c r="I26" i="18"/>
  <c r="F26" i="18"/>
  <c r="G26" i="18"/>
  <c r="J26" i="18" l="1"/>
  <c r="K26" i="18" s="1"/>
  <c r="L26" i="18"/>
  <c r="J25" i="18"/>
  <c r="K25" i="18" s="1"/>
  <c r="L25" i="18"/>
  <c r="E27" i="18"/>
  <c r="F27" i="18" l="1"/>
  <c r="H27" i="18"/>
  <c r="G27" i="18"/>
  <c r="I27" i="18"/>
  <c r="D27" i="18"/>
  <c r="J27" i="18" l="1"/>
  <c r="K27" i="18" s="1"/>
  <c r="L27" i="18"/>
  <c r="B16" i="9" l="1"/>
  <c r="A16" i="9"/>
  <c r="B20" i="9"/>
  <c r="A20" i="9"/>
  <c r="B24" i="9"/>
  <c r="A24" i="9"/>
  <c r="B26" i="9"/>
  <c r="A26" i="9"/>
  <c r="B22" i="9"/>
  <c r="A22" i="9"/>
  <c r="A8" i="11" l="1"/>
  <c r="G48" i="16" l="1"/>
  <c r="E48" i="16"/>
  <c r="B48" i="16"/>
  <c r="A48" i="16"/>
  <c r="O47" i="16"/>
  <c r="M47" i="16"/>
  <c r="K47" i="16"/>
  <c r="I47" i="16"/>
  <c r="G47" i="16"/>
  <c r="E47" i="16"/>
  <c r="B47" i="16"/>
  <c r="A47" i="16"/>
  <c r="O46" i="16"/>
  <c r="M46" i="16"/>
  <c r="K46" i="16"/>
  <c r="I46" i="16"/>
  <c r="G46" i="16"/>
  <c r="E46" i="16"/>
  <c r="B46" i="16"/>
  <c r="A46" i="16"/>
  <c r="M45" i="16"/>
  <c r="I45" i="16"/>
  <c r="E45" i="16"/>
  <c r="A45" i="16"/>
  <c r="A43" i="16"/>
  <c r="E42" i="16"/>
  <c r="A42" i="16"/>
  <c r="E41" i="16"/>
  <c r="A41" i="16"/>
  <c r="E40" i="16"/>
  <c r="A40" i="16"/>
  <c r="E39" i="16"/>
  <c r="A39" i="16"/>
  <c r="A38" i="16"/>
  <c r="A30" i="16"/>
  <c r="A29" i="16"/>
  <c r="A21" i="16"/>
  <c r="A8" i="16"/>
  <c r="R22" i="16" l="1"/>
  <c r="Q22" i="16"/>
  <c r="W22" i="16"/>
  <c r="V22" i="16"/>
  <c r="U22" i="16"/>
  <c r="T22" i="16"/>
  <c r="S22" i="16"/>
  <c r="G48" i="11"/>
  <c r="N47" i="11"/>
  <c r="K47" i="11"/>
  <c r="I47" i="11"/>
  <c r="G47" i="11"/>
  <c r="N46" i="11"/>
  <c r="K46" i="11"/>
  <c r="I46" i="11"/>
  <c r="G46" i="11"/>
  <c r="N45" i="11"/>
  <c r="I45" i="11"/>
  <c r="E46" i="11"/>
  <c r="E47" i="11"/>
  <c r="E48" i="11"/>
  <c r="Q26" i="16" l="1"/>
  <c r="V26" i="16"/>
  <c r="W26" i="16"/>
  <c r="T26" i="16"/>
  <c r="S26" i="16"/>
  <c r="U26" i="16"/>
  <c r="R26" i="16"/>
  <c r="A18" i="9"/>
  <c r="B18" i="9"/>
  <c r="C18" i="9"/>
  <c r="C16" i="9" l="1"/>
  <c r="A17" i="9"/>
  <c r="B17" i="9"/>
  <c r="C17" i="9"/>
  <c r="A19" i="9"/>
  <c r="B19" i="9"/>
  <c r="C19" i="9"/>
  <c r="C20" i="9"/>
  <c r="A21" i="9"/>
  <c r="B21" i="9"/>
  <c r="A25" i="9"/>
  <c r="B25" i="9"/>
  <c r="A28" i="9"/>
  <c r="B28" i="9"/>
  <c r="C28" i="9"/>
  <c r="C15" i="9"/>
  <c r="B15" i="9"/>
  <c r="A15" i="9"/>
  <c r="M47" i="9" l="1"/>
  <c r="O47" i="9"/>
  <c r="O48" i="6"/>
  <c r="M48" i="6"/>
  <c r="O46" i="9" l="1"/>
  <c r="E48" i="9" l="1"/>
  <c r="G48" i="9"/>
  <c r="B48" i="11"/>
  <c r="A48" i="11"/>
  <c r="B47" i="11"/>
  <c r="A47" i="11"/>
  <c r="B46" i="11"/>
  <c r="A46" i="11"/>
  <c r="E45" i="11"/>
  <c r="A45" i="11"/>
  <c r="A43" i="11"/>
  <c r="E42" i="11"/>
  <c r="A42" i="11"/>
  <c r="E41" i="11"/>
  <c r="A41" i="11"/>
  <c r="E40" i="11"/>
  <c r="A40" i="11"/>
  <c r="E39" i="11"/>
  <c r="A39" i="11"/>
  <c r="A38" i="11"/>
  <c r="A30" i="11"/>
  <c r="A29" i="11"/>
  <c r="G49" i="6"/>
  <c r="E49" i="6"/>
  <c r="E52" i="3"/>
  <c r="G47" i="9"/>
  <c r="G46" i="9"/>
  <c r="B48" i="9"/>
  <c r="A48" i="9"/>
  <c r="K47" i="9"/>
  <c r="I47" i="9"/>
  <c r="E47" i="9"/>
  <c r="B47" i="9"/>
  <c r="A47" i="9"/>
  <c r="M46" i="9"/>
  <c r="K46" i="9"/>
  <c r="I46" i="9"/>
  <c r="E46" i="9"/>
  <c r="B46" i="9"/>
  <c r="A46" i="9"/>
  <c r="M45" i="9"/>
  <c r="I45" i="9"/>
  <c r="E45" i="9"/>
  <c r="A45" i="9"/>
  <c r="A43" i="9"/>
  <c r="E42" i="9"/>
  <c r="A42" i="9"/>
  <c r="E41" i="9"/>
  <c r="A41" i="9"/>
  <c r="E40" i="9"/>
  <c r="A40" i="9"/>
  <c r="E39" i="9"/>
  <c r="A39" i="9"/>
  <c r="A38" i="9"/>
  <c r="A30" i="9"/>
  <c r="A29" i="9"/>
  <c r="A8" i="9"/>
  <c r="E43" i="6"/>
  <c r="E46" i="3"/>
  <c r="K48" i="6"/>
  <c r="I48" i="6"/>
  <c r="O47" i="6"/>
  <c r="M47" i="6"/>
  <c r="K47" i="6"/>
  <c r="I47" i="6"/>
  <c r="M46" i="6"/>
  <c r="I46" i="6"/>
  <c r="B49" i="6"/>
  <c r="A49" i="6"/>
  <c r="G48" i="6"/>
  <c r="E48" i="6"/>
  <c r="B48" i="6"/>
  <c r="A48" i="6"/>
  <c r="G47" i="6"/>
  <c r="E47" i="6"/>
  <c r="B47" i="6"/>
  <c r="A47" i="6"/>
  <c r="E46" i="6"/>
  <c r="A46" i="6"/>
  <c r="A44" i="6"/>
  <c r="A43" i="6"/>
  <c r="E42" i="6"/>
  <c r="A42" i="6"/>
  <c r="E41" i="6"/>
  <c r="A41" i="6"/>
  <c r="E40" i="6"/>
  <c r="A40" i="6"/>
  <c r="A39" i="6"/>
  <c r="A27" i="6"/>
  <c r="A30" i="19" s="1"/>
  <c r="A29" i="19"/>
  <c r="B52" i="3"/>
  <c r="A52" i="3"/>
  <c r="E51" i="3"/>
  <c r="B51" i="3"/>
  <c r="A51" i="3"/>
  <c r="E50" i="3"/>
  <c r="B50" i="3"/>
  <c r="A50" i="3"/>
  <c r="E49" i="3"/>
  <c r="A49" i="3"/>
  <c r="A47" i="3"/>
  <c r="A46" i="3"/>
  <c r="E45" i="3"/>
  <c r="A45" i="3"/>
  <c r="E44" i="3"/>
  <c r="A44" i="3"/>
  <c r="E43" i="3"/>
  <c r="A43" i="3"/>
  <c r="A42" i="3"/>
  <c r="A30" i="3"/>
  <c r="A29" i="3"/>
  <c r="A8" i="3"/>
  <c r="D28" i="19" l="1"/>
  <c r="E28" i="19"/>
  <c r="I14" i="6"/>
  <c r="J14" i="6"/>
  <c r="G28" i="19" l="1"/>
  <c r="F28" i="19"/>
  <c r="F14" i="19" s="1"/>
  <c r="I28" i="19"/>
  <c r="I14" i="19" s="1"/>
  <c r="H28" i="19" l="1"/>
  <c r="H14" i="19" s="1"/>
  <c r="G14" i="19"/>
  <c r="R23" i="16"/>
  <c r="Q23" i="16"/>
  <c r="S23" i="16"/>
  <c r="W23" i="16"/>
  <c r="V23" i="16"/>
  <c r="U23" i="16"/>
  <c r="T23" i="16"/>
  <c r="Q14" i="11" l="1"/>
  <c r="I14" i="11"/>
  <c r="P14" i="11"/>
  <c r="M14" i="11"/>
  <c r="L14" i="11"/>
  <c r="K14" i="11"/>
  <c r="O14" i="11"/>
  <c r="J14" i="11"/>
  <c r="F14" i="11"/>
  <c r="H14" i="11"/>
  <c r="G14" i="11"/>
  <c r="N14" i="11"/>
  <c r="S27" i="16" l="1"/>
  <c r="R27" i="16"/>
  <c r="Q27" i="16"/>
  <c r="V27" i="16"/>
  <c r="W27" i="16"/>
  <c r="U27" i="16"/>
  <c r="T27" i="16"/>
  <c r="D22" i="9"/>
  <c r="E22" i="9" l="1"/>
  <c r="E23" i="9"/>
  <c r="D23" i="9"/>
  <c r="M23" i="9" l="1"/>
  <c r="L23" i="9"/>
  <c r="I23" i="9"/>
  <c r="O23" i="9"/>
  <c r="K23" i="9"/>
  <c r="R23" i="9"/>
  <c r="J23" i="9"/>
  <c r="Q23" i="9"/>
  <c r="P23" i="9"/>
  <c r="H23" i="9"/>
  <c r="G23" i="9"/>
  <c r="N23" i="9"/>
  <c r="R22" i="9"/>
  <c r="J22" i="9"/>
  <c r="Q22" i="9"/>
  <c r="I22" i="9"/>
  <c r="P22" i="9"/>
  <c r="H22" i="9"/>
  <c r="O22" i="9"/>
  <c r="G22" i="9"/>
  <c r="N22" i="9"/>
  <c r="M22" i="9"/>
  <c r="L22" i="9"/>
  <c r="K22" i="9"/>
  <c r="E24" i="9"/>
  <c r="D24" i="9"/>
  <c r="M24" i="9" l="1"/>
  <c r="N24" i="9"/>
  <c r="I24" i="9"/>
  <c r="J24" i="9"/>
  <c r="L24" i="9"/>
  <c r="G24" i="9"/>
  <c r="O24" i="9"/>
  <c r="H24" i="9"/>
  <c r="P24" i="9"/>
  <c r="Q24" i="9"/>
  <c r="R24" i="9"/>
  <c r="K24" i="9"/>
  <c r="E25" i="9"/>
  <c r="D25" i="9"/>
  <c r="F25" i="9"/>
  <c r="Q25" i="9" l="1"/>
  <c r="G25" i="9"/>
  <c r="J25" i="9"/>
  <c r="I25" i="9"/>
  <c r="O25" i="9"/>
  <c r="R25" i="9"/>
  <c r="K25" i="9"/>
  <c r="N25" i="9"/>
  <c r="L25" i="9"/>
  <c r="P25" i="9"/>
  <c r="M25" i="9"/>
  <c r="H25" i="9"/>
  <c r="E26" i="9"/>
  <c r="F26" i="9"/>
  <c r="D26" i="9"/>
  <c r="E27" i="9" l="1"/>
  <c r="F27" i="9"/>
  <c r="D27" i="9"/>
  <c r="I26" i="9"/>
  <c r="R26" i="9"/>
  <c r="P26" i="9"/>
  <c r="N26" i="9"/>
  <c r="H26" i="9"/>
  <c r="O26" i="9"/>
  <c r="K26" i="9"/>
  <c r="M26" i="9"/>
  <c r="L26" i="9"/>
  <c r="Q26" i="9"/>
  <c r="J26" i="9"/>
  <c r="G26" i="9"/>
  <c r="G28" i="3" l="1"/>
  <c r="K28" i="3"/>
  <c r="J28" i="3"/>
  <c r="H28" i="3"/>
  <c r="F28" i="3"/>
  <c r="I28" i="3"/>
  <c r="E28" i="18"/>
  <c r="I28" i="18"/>
  <c r="I14" i="18" s="1"/>
  <c r="H28" i="18"/>
  <c r="H14" i="18" s="1"/>
  <c r="F28" i="18"/>
  <c r="G28" i="18"/>
  <c r="G14" i="18" s="1"/>
  <c r="D28" i="3"/>
  <c r="E28" i="9"/>
  <c r="P27" i="9"/>
  <c r="H27" i="9"/>
  <c r="O27" i="9"/>
  <c r="G27" i="9"/>
  <c r="M27" i="9"/>
  <c r="N27" i="9"/>
  <c r="Q27" i="9"/>
  <c r="R27" i="9"/>
  <c r="I27" i="9"/>
  <c r="L27" i="9"/>
  <c r="J27" i="9"/>
  <c r="K27" i="9"/>
  <c r="J28" i="18" l="1"/>
  <c r="L28" i="18"/>
  <c r="L14" i="18" s="1"/>
  <c r="F14" i="18"/>
  <c r="D28" i="9"/>
  <c r="D28" i="18"/>
  <c r="L28" i="3"/>
  <c r="L14" i="3" s="1"/>
  <c r="M28" i="3"/>
  <c r="M14" i="3" s="1"/>
  <c r="O28" i="3"/>
  <c r="O14" i="3" s="1"/>
  <c r="N28" i="3"/>
  <c r="N14" i="3" s="1"/>
  <c r="O28" i="9"/>
  <c r="O14" i="9" s="1"/>
  <c r="N28" i="9"/>
  <c r="N14" i="9" s="1"/>
  <c r="R28" i="9"/>
  <c r="R14" i="9" s="1"/>
  <c r="G28" i="9"/>
  <c r="G14" i="9" s="1"/>
  <c r="I28" i="9"/>
  <c r="I14" i="9" s="1"/>
  <c r="M28" i="9"/>
  <c r="M14" i="9" s="1"/>
  <c r="K28" i="9"/>
  <c r="K14" i="9" s="1"/>
  <c r="L28" i="9"/>
  <c r="L14" i="9" s="1"/>
  <c r="J28" i="9"/>
  <c r="J14" i="9" s="1"/>
  <c r="P28" i="9"/>
  <c r="P14" i="9" s="1"/>
  <c r="H28" i="9"/>
  <c r="H14" i="9" s="1"/>
  <c r="Q28" i="9"/>
  <c r="Q14" i="9" s="1"/>
  <c r="F28" i="9"/>
  <c r="F14" i="9" s="1"/>
  <c r="K28" i="18" l="1"/>
  <c r="K14" i="18" s="1"/>
  <c r="J14" i="1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VIVI</author>
  </authors>
  <commentList>
    <comment ref="E11" authorId="0" shapeId="0" xr:uid="{177D703F-786F-4E68-A5E5-B5314E231B15}">
      <text>
        <r>
          <rPr>
            <b/>
            <sz val="9"/>
            <color indexed="81"/>
            <rFont val="Tahoma"/>
            <family val="2"/>
          </rPr>
          <t>VIVI:</t>
        </r>
        <r>
          <rPr>
            <sz val="9"/>
            <color indexed="81"/>
            <rFont val="Tahoma"/>
            <family val="2"/>
          </rPr>
          <t xml:space="preserve">
North Butterworth Container Terminal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VIVI</author>
  </authors>
  <commentList>
    <comment ref="E11" authorId="0" shapeId="0" xr:uid="{650190EE-2CDE-4C4E-B68E-BCB06277A303}">
      <text>
        <r>
          <rPr>
            <b/>
            <sz val="9"/>
            <color indexed="81"/>
            <rFont val="Tahoma"/>
            <family val="2"/>
          </rPr>
          <t>VIVI:</t>
        </r>
        <r>
          <rPr>
            <sz val="9"/>
            <color indexed="81"/>
            <rFont val="Tahoma"/>
            <family val="2"/>
          </rPr>
          <t xml:space="preserve">
North Butterworth Container Terminal</t>
        </r>
      </text>
    </comment>
    <comment ref="F11" authorId="0" shapeId="0" xr:uid="{B35092AC-248C-4E5F-91FB-24A8BAB79E5B}">
      <text>
        <r>
          <rPr>
            <b/>
            <sz val="9"/>
            <color indexed="81"/>
            <rFont val="Tahoma"/>
            <family val="2"/>
          </rPr>
          <t>VIVI:</t>
        </r>
        <r>
          <rPr>
            <sz val="9"/>
            <color indexed="81"/>
            <rFont val="Tahoma"/>
            <family val="2"/>
          </rPr>
          <t xml:space="preserve">
West Port
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VIVI</author>
    <author>User</author>
  </authors>
  <commentList>
    <comment ref="E11" authorId="0" shapeId="0" xr:uid="{144314B1-6A82-4DBD-8DF7-8FCB4CD42CEE}">
      <text>
        <r>
          <rPr>
            <b/>
            <sz val="9"/>
            <color indexed="81"/>
            <rFont val="Tahoma"/>
            <family val="2"/>
          </rPr>
          <t>VIVI:</t>
        </r>
        <r>
          <rPr>
            <sz val="9"/>
            <color indexed="81"/>
            <rFont val="Tahoma"/>
            <family val="2"/>
          </rPr>
          <t xml:space="preserve">
North Butterworth Container Terminal</t>
        </r>
      </text>
    </comment>
    <comment ref="F11" authorId="0" shapeId="0" xr:uid="{7471D7D9-4006-4829-86AF-9A8BD5DDB638}">
      <text>
        <r>
          <rPr>
            <b/>
            <sz val="9"/>
            <color indexed="81"/>
            <rFont val="Tahoma"/>
            <family val="2"/>
          </rPr>
          <t>VIVI:</t>
        </r>
        <r>
          <rPr>
            <sz val="9"/>
            <color indexed="81"/>
            <rFont val="Tahoma"/>
            <family val="2"/>
          </rPr>
          <t xml:space="preserve">
West Port
</t>
        </r>
      </text>
    </comment>
    <comment ref="G13" authorId="1" shapeId="0" xr:uid="{04D3F66E-EEFE-46AD-B7BA-5BB80CD50FC9}">
      <text>
        <r>
          <rPr>
            <b/>
            <sz val="9"/>
            <color indexed="81"/>
            <rFont val="Tahoma"/>
            <family val="2"/>
          </rPr>
          <t>ANNA:</t>
        </r>
        <r>
          <rPr>
            <sz val="9"/>
            <color indexed="81"/>
            <rFont val="Tahoma"/>
            <family val="2"/>
          </rPr>
          <t xml:space="preserve">
Customs Zone 3</t>
        </r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VIVI</author>
  </authors>
  <commentList>
    <comment ref="E11" authorId="0" shapeId="0" xr:uid="{421329FE-1A9E-47FD-BB87-CE8D062374B8}">
      <text>
        <r>
          <rPr>
            <b/>
            <sz val="9"/>
            <color indexed="81"/>
            <rFont val="Tahoma"/>
            <family val="2"/>
          </rPr>
          <t>VIVI:</t>
        </r>
        <r>
          <rPr>
            <sz val="9"/>
            <color indexed="81"/>
            <rFont val="Tahoma"/>
            <family val="2"/>
          </rPr>
          <t xml:space="preserve">
North Butterworth Container Terminal</t>
        </r>
      </text>
    </comment>
    <comment ref="F11" authorId="0" shapeId="0" xr:uid="{AFBF9284-0DDC-455D-9F20-C84915486C2D}">
      <text>
        <r>
          <rPr>
            <b/>
            <sz val="9"/>
            <color indexed="81"/>
            <rFont val="Tahoma"/>
            <family val="2"/>
          </rPr>
          <t>VIVI:</t>
        </r>
        <r>
          <rPr>
            <sz val="9"/>
            <color indexed="81"/>
            <rFont val="Tahoma"/>
            <family val="2"/>
          </rPr>
          <t xml:space="preserve">
West Port
</t>
        </r>
      </text>
    </comment>
  </commentList>
</comments>
</file>

<file path=xl/comments1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VIVI</author>
    <author>User</author>
  </authors>
  <commentList>
    <comment ref="E11" authorId="0" shapeId="0" xr:uid="{515915BC-F77C-43D0-8832-7E42899FD4BE}">
      <text>
        <r>
          <rPr>
            <b/>
            <sz val="9"/>
            <color indexed="81"/>
            <rFont val="Tahoma"/>
            <family val="2"/>
          </rPr>
          <t>ANNA:</t>
        </r>
        <r>
          <rPr>
            <sz val="9"/>
            <color indexed="81"/>
            <rFont val="Tahoma"/>
            <family val="2"/>
          </rPr>
          <t xml:space="preserve">
North Butterworth Container Terminal</t>
        </r>
      </text>
    </comment>
    <comment ref="F11" authorId="0" shapeId="0" xr:uid="{10AF0F33-C86D-46CD-99F3-C10D2CE5A182}">
      <text>
        <r>
          <rPr>
            <b/>
            <sz val="9"/>
            <color indexed="81"/>
            <rFont val="Tahoma"/>
            <family val="2"/>
          </rPr>
          <t>ANNA:</t>
        </r>
        <r>
          <rPr>
            <sz val="9"/>
            <color indexed="81"/>
            <rFont val="Tahoma"/>
            <family val="2"/>
          </rPr>
          <t xml:space="preserve">
Qingdao Qianwan Container Terminal</t>
        </r>
      </text>
    </comment>
    <comment ref="G13" authorId="1" shapeId="0" xr:uid="{91292B14-C21B-43AD-A6F2-401992A70F7F}">
      <text>
        <r>
          <rPr>
            <b/>
            <sz val="9"/>
            <color indexed="81"/>
            <rFont val="Tahoma"/>
            <family val="2"/>
          </rPr>
          <t xml:space="preserve">ANNA:
</t>
        </r>
        <r>
          <rPr>
            <sz val="9"/>
            <color indexed="81"/>
            <rFont val="Tahoma"/>
            <family val="2"/>
          </rPr>
          <t>Manzanillo, Mexico
TBC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H13" authorId="1" shapeId="0" xr:uid="{B5DF84FE-72F8-4BB5-AA86-35950776F434}">
      <text>
        <r>
          <rPr>
            <b/>
            <sz val="9"/>
            <color indexed="81"/>
            <rFont val="Tahoma"/>
            <family val="2"/>
          </rPr>
          <t>ANNA:</t>
        </r>
        <r>
          <rPr>
            <sz val="9"/>
            <color indexed="81"/>
            <rFont val="Tahoma"/>
            <family val="2"/>
          </rPr>
          <t xml:space="preserve">
SSA Atlantic</t>
        </r>
      </text>
    </comment>
    <comment ref="I13" authorId="1" shapeId="0" xr:uid="{077FC841-E141-437A-9DC1-DB35E0D451CC}">
      <text>
        <r>
          <rPr>
            <b/>
            <sz val="9"/>
            <color indexed="81"/>
            <rFont val="Tahoma"/>
            <family val="2"/>
          </rPr>
          <t>ANNA:</t>
        </r>
        <r>
          <rPr>
            <sz val="9"/>
            <color indexed="81"/>
            <rFont val="Tahoma"/>
            <family val="2"/>
          </rPr>
          <t xml:space="preserve">
Holt Charleston</t>
        </r>
      </text>
    </comment>
    <comment ref="J13" authorId="1" shapeId="0" xr:uid="{19554E90-2AF0-4C93-949E-600A0FF2CCE7}">
      <text>
        <r>
          <rPr>
            <b/>
            <sz val="9"/>
            <color indexed="81"/>
            <rFont val="Tahoma"/>
            <family val="2"/>
          </rPr>
          <t>ANNA:</t>
        </r>
        <r>
          <rPr>
            <sz val="9"/>
            <color indexed="81"/>
            <rFont val="Tahoma"/>
            <family val="2"/>
          </rPr>
          <t xml:space="preserve">
Port of Newark</t>
        </r>
      </text>
    </comment>
    <comment ref="K13" authorId="1" shapeId="0" xr:uid="{30E6F647-7710-4769-BCF9-DF0EA8B6D32E}">
      <text>
        <r>
          <rPr>
            <b/>
            <sz val="9"/>
            <color indexed="81"/>
            <rFont val="Tahoma"/>
            <family val="2"/>
          </rPr>
          <t>ANNA:NORFOLK</t>
        </r>
        <r>
          <rPr>
            <sz val="9"/>
            <color indexed="81"/>
            <rFont val="Tahoma"/>
            <family val="2"/>
          </rPr>
          <t xml:space="preserve">
Virginia International Terminal
</t>
        </r>
      </text>
    </comment>
  </commentList>
</comments>
</file>

<file path=xl/comments1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VIVI</author>
    <author>User</author>
  </authors>
  <commentList>
    <comment ref="E11" authorId="0" shapeId="0" xr:uid="{EE3E53BE-32A4-45F6-ADF7-67B856B56242}">
      <text>
        <r>
          <rPr>
            <b/>
            <sz val="9"/>
            <color indexed="81"/>
            <rFont val="Tahoma"/>
            <family val="2"/>
          </rPr>
          <t>ANNA:</t>
        </r>
        <r>
          <rPr>
            <sz val="9"/>
            <color indexed="81"/>
            <rFont val="Tahoma"/>
            <family val="2"/>
          </rPr>
          <t xml:space="preserve">
North Butterworth Container Terminal</t>
        </r>
      </text>
    </comment>
    <comment ref="F11" authorId="0" shapeId="0" xr:uid="{D3396DD4-40D5-4C92-AFF6-7EEF5277CDDA}">
      <text>
        <r>
          <rPr>
            <b/>
            <sz val="9"/>
            <color indexed="81"/>
            <rFont val="Tahoma"/>
            <family val="2"/>
          </rPr>
          <t>ANNA:</t>
        </r>
        <r>
          <rPr>
            <sz val="9"/>
            <color indexed="81"/>
            <rFont val="Tahoma"/>
            <family val="2"/>
          </rPr>
          <t xml:space="preserve">
Qingdao Qianwan Container Terminal</t>
        </r>
      </text>
    </comment>
    <comment ref="G13" authorId="1" shapeId="0" xr:uid="{96AA827E-927C-420D-A40D-D21B77B00E70}">
      <text>
        <r>
          <rPr>
            <b/>
            <sz val="9"/>
            <color indexed="81"/>
            <rFont val="Tahoma"/>
            <family val="2"/>
          </rPr>
          <t>ANNA:</t>
        </r>
        <r>
          <rPr>
            <sz val="9"/>
            <color indexed="81"/>
            <rFont val="Tahoma"/>
            <family val="2"/>
          </rPr>
          <t xml:space="preserve">
PATRICK</t>
        </r>
      </text>
    </comment>
    <comment ref="H13" authorId="1" shapeId="0" xr:uid="{8302E700-46B5-42C1-A5DF-67D8F89C099E}">
      <text>
        <r>
          <rPr>
            <b/>
            <sz val="9"/>
            <color indexed="81"/>
            <rFont val="Tahoma"/>
            <family val="2"/>
          </rPr>
          <t xml:space="preserve">ANNA:
</t>
        </r>
        <r>
          <rPr>
            <sz val="9"/>
            <color indexed="81"/>
            <rFont val="Tahoma"/>
            <family val="2"/>
          </rPr>
          <t>PATRICK</t>
        </r>
      </text>
    </comment>
    <comment ref="I13" authorId="1" shapeId="0" xr:uid="{EA7A7636-55DB-4842-852C-51C92A0E7D1F}">
      <text>
        <r>
          <rPr>
            <b/>
            <sz val="9"/>
            <color indexed="81"/>
            <rFont val="Tahoma"/>
            <family val="2"/>
          </rPr>
          <t>ANNA:</t>
        </r>
        <r>
          <rPr>
            <sz val="9"/>
            <color indexed="81"/>
            <rFont val="Tahoma"/>
            <family val="2"/>
          </rPr>
          <t xml:space="preserve">
PATRICK
</t>
        </r>
      </text>
    </comment>
    <comment ref="J13" authorId="1" shapeId="0" xr:uid="{939C01CE-C890-444B-9F0C-03BD7BE44A8F}">
      <text>
        <r>
          <rPr>
            <b/>
            <sz val="9"/>
            <color indexed="81"/>
            <rFont val="Tahoma"/>
            <family val="2"/>
          </rPr>
          <t>ANNA:</t>
        </r>
        <r>
          <rPr>
            <sz val="9"/>
            <color indexed="81"/>
            <rFont val="Tahoma"/>
            <family val="2"/>
          </rPr>
          <t xml:space="preserve">
FLINDERS ADELAIDE CONTAINER TERMINAL</t>
        </r>
      </text>
    </comment>
    <comment ref="K13" authorId="1" shapeId="0" xr:uid="{36DF3596-FD0B-4CC3-B801-FDC54E6D6CE3}">
      <text>
        <r>
          <rPr>
            <b/>
            <sz val="9"/>
            <color indexed="81"/>
            <rFont val="Tahoma"/>
            <family val="2"/>
          </rPr>
          <t>ANNA:</t>
        </r>
        <r>
          <rPr>
            <sz val="9"/>
            <color indexed="81"/>
            <rFont val="Tahoma"/>
            <family val="2"/>
          </rPr>
          <t xml:space="preserve">
PATRICK</t>
        </r>
      </text>
    </comment>
  </commentList>
</comments>
</file>

<file path=xl/comments1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VIVI</author>
  </authors>
  <commentList>
    <comment ref="E11" authorId="0" shapeId="0" xr:uid="{9ACE733D-C9AF-4F4A-A2DA-BAC9E1649941}">
      <text>
        <r>
          <rPr>
            <b/>
            <sz val="9"/>
            <color indexed="81"/>
            <rFont val="Tahoma"/>
            <family val="2"/>
          </rPr>
          <t>VIVI:</t>
        </r>
        <r>
          <rPr>
            <sz val="9"/>
            <color indexed="81"/>
            <rFont val="Tahoma"/>
            <family val="2"/>
          </rPr>
          <t xml:space="preserve">
North Butterworth Container Terminal</t>
        </r>
      </text>
    </comment>
    <comment ref="F11" authorId="0" shapeId="0" xr:uid="{64BDE9C9-D20D-41E7-B780-1DD21AE77E91}">
      <text>
        <r>
          <rPr>
            <b/>
            <sz val="9"/>
            <color indexed="81"/>
            <rFont val="Tahoma"/>
            <family val="2"/>
          </rPr>
          <t>VIVI:</t>
        </r>
        <r>
          <rPr>
            <sz val="9"/>
            <color indexed="81"/>
            <rFont val="Tahoma"/>
            <family val="2"/>
          </rPr>
          <t xml:space="preserve">
Hongkong International Terminals</t>
        </r>
      </text>
    </comment>
  </commentList>
</comments>
</file>

<file path=xl/comments1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VIVI</author>
  </authors>
  <commentList>
    <comment ref="E11" authorId="0" shapeId="0" xr:uid="{1C87435F-F21F-442E-89EE-EF87C1CE8437}">
      <text>
        <r>
          <rPr>
            <b/>
            <sz val="9"/>
            <color indexed="81"/>
            <rFont val="Tahoma"/>
            <family val="2"/>
          </rPr>
          <t>VIVI:</t>
        </r>
        <r>
          <rPr>
            <sz val="9"/>
            <color indexed="81"/>
            <rFont val="Tahoma"/>
            <family val="2"/>
          </rPr>
          <t xml:space="preserve">
North Butterworth Container Terminal</t>
        </r>
      </text>
    </comment>
    <comment ref="F11" authorId="0" shapeId="0" xr:uid="{FA187512-305A-46E5-9D92-A09ECA0DAA7A}">
      <text>
        <r>
          <rPr>
            <b/>
            <sz val="9"/>
            <color indexed="81"/>
            <rFont val="Tahoma"/>
            <family val="2"/>
          </rPr>
          <t>VIVI:</t>
        </r>
        <r>
          <rPr>
            <sz val="9"/>
            <color indexed="81"/>
            <rFont val="Tahoma"/>
            <family val="2"/>
          </rPr>
          <t xml:space="preserve">
Hongkong International Terminals</t>
        </r>
      </text>
    </comment>
    <comment ref="G11" authorId="0" shapeId="0" xr:uid="{E0C528CF-A688-4DBD-BC0B-87609CF655F2}">
      <text>
        <r>
          <rPr>
            <b/>
            <sz val="9"/>
            <color indexed="81"/>
            <rFont val="Tahoma"/>
            <family val="2"/>
          </rPr>
          <t>VIVI:</t>
        </r>
        <r>
          <rPr>
            <sz val="9"/>
            <color indexed="81"/>
            <rFont val="Tahoma"/>
            <family val="2"/>
          </rPr>
          <t xml:space="preserve">
Chiwan Container Terminal</t>
        </r>
      </text>
    </comment>
  </commentList>
</comments>
</file>

<file path=xl/comments1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VIVI</author>
  </authors>
  <commentList>
    <comment ref="E11" authorId="0" shapeId="0" xr:uid="{46D06199-7C87-4C36-8C0E-A58D2820CA1A}">
      <text>
        <r>
          <rPr>
            <b/>
            <sz val="9"/>
            <color indexed="81"/>
            <rFont val="Tahoma"/>
            <family val="2"/>
          </rPr>
          <t>VIVI:</t>
        </r>
        <r>
          <rPr>
            <sz val="9"/>
            <color indexed="81"/>
            <rFont val="Tahoma"/>
            <family val="2"/>
          </rPr>
          <t xml:space="preserve">
North Butterworth Container Terminal</t>
        </r>
      </text>
    </comment>
    <comment ref="F11" authorId="0" shapeId="0" xr:uid="{AF4CBBAA-9076-437E-8929-DF9006F24B4A}">
      <text>
        <r>
          <rPr>
            <b/>
            <sz val="9"/>
            <color indexed="81"/>
            <rFont val="Tahoma"/>
            <family val="2"/>
          </rPr>
          <t>VIVI:</t>
        </r>
        <r>
          <rPr>
            <sz val="9"/>
            <color indexed="81"/>
            <rFont val="Tahoma"/>
            <family val="2"/>
          </rPr>
          <t xml:space="preserve">
Nansha International Container Terminal</t>
        </r>
      </text>
    </comment>
  </commentList>
</comments>
</file>

<file path=xl/comments1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VIVI</author>
  </authors>
  <commentList>
    <comment ref="E11" authorId="0" shapeId="0" xr:uid="{E57E599C-EC7E-4253-84BD-57280EB233AF}">
      <text>
        <r>
          <rPr>
            <b/>
            <sz val="9"/>
            <color indexed="81"/>
            <rFont val="Tahoma"/>
            <family val="2"/>
          </rPr>
          <t>VIVI:</t>
        </r>
        <r>
          <rPr>
            <sz val="9"/>
            <color indexed="81"/>
            <rFont val="Tahoma"/>
            <family val="2"/>
          </rPr>
          <t xml:space="preserve">
North Butterworth Container Terminal</t>
        </r>
      </text>
    </comment>
    <comment ref="F11" authorId="0" shapeId="0" xr:uid="{97741C3C-3913-483B-8B09-73067A2CBFB8}">
      <text>
        <r>
          <rPr>
            <b/>
            <sz val="9"/>
            <color indexed="81"/>
            <rFont val="Tahoma"/>
            <family val="2"/>
          </rPr>
          <t>VIVI:</t>
        </r>
        <r>
          <rPr>
            <sz val="9"/>
            <color indexed="81"/>
            <rFont val="Tahoma"/>
            <family val="2"/>
          </rPr>
          <t xml:space="preserve">
Wai Gao Qiao 2
</t>
        </r>
      </text>
    </comment>
    <comment ref="F12" authorId="0" shapeId="0" xr:uid="{F557085C-3C03-44C4-BC73-2F8D16A607A1}">
      <text>
        <r>
          <rPr>
            <b/>
            <sz val="9"/>
            <color indexed="81"/>
            <rFont val="Tahoma"/>
            <family val="2"/>
          </rPr>
          <t>VIVI:</t>
        </r>
        <r>
          <rPr>
            <sz val="9"/>
            <color indexed="81"/>
            <rFont val="Tahoma"/>
            <family val="2"/>
          </rPr>
          <t xml:space="preserve">
Waigaoqiao International Container Terminal 1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VIVI</author>
  </authors>
  <commentList>
    <comment ref="E11" authorId="0" shapeId="0" xr:uid="{9C379DD5-1DC3-4F0D-AD0B-24D1F31A205D}">
      <text>
        <r>
          <rPr>
            <b/>
            <sz val="9"/>
            <color indexed="81"/>
            <rFont val="Tahoma"/>
            <family val="2"/>
          </rPr>
          <t>VIVI:</t>
        </r>
        <r>
          <rPr>
            <sz val="9"/>
            <color indexed="81"/>
            <rFont val="Tahoma"/>
            <family val="2"/>
          </rPr>
          <t xml:space="preserve">
North Butterworth Container Terminal</t>
        </r>
      </text>
    </comment>
    <comment ref="F11" authorId="0" shapeId="0" xr:uid="{D513699E-A596-44BF-9FDF-A77A92C4E00F}">
      <text>
        <r>
          <rPr>
            <b/>
            <sz val="9"/>
            <color indexed="81"/>
            <rFont val="Tahoma"/>
            <family val="2"/>
          </rPr>
          <t>VIVI:</t>
        </r>
        <r>
          <rPr>
            <sz val="9"/>
            <color indexed="81"/>
            <rFont val="Tahoma"/>
            <family val="2"/>
          </rPr>
          <t xml:space="preserve">
West Port
</t>
        </r>
      </text>
    </comment>
    <comment ref="H13" authorId="0" shapeId="0" xr:uid="{0C2C0910-62DE-4FB8-BC87-78CAA52DBF46}">
      <text>
        <r>
          <rPr>
            <b/>
            <sz val="9"/>
            <color indexed="81"/>
            <rFont val="Tahoma"/>
            <family val="2"/>
          </rPr>
          <t>VIVI:</t>
        </r>
        <r>
          <rPr>
            <sz val="9"/>
            <color indexed="81"/>
            <rFont val="Tahoma"/>
            <family val="2"/>
          </rPr>
          <t xml:space="preserve">
DICT (C-12) for TSL ; 
OICT (Nanko C2/4 ) for YML/GSL/KMTC</t>
        </r>
      </text>
    </comment>
    <comment ref="I13" authorId="0" shapeId="0" xr:uid="{D5EC49FA-D0B2-4499-92E1-95DEB3D3ECFC}">
      <text>
        <r>
          <rPr>
            <b/>
            <sz val="9"/>
            <color indexed="81"/>
            <rFont val="Tahoma"/>
            <family val="2"/>
          </rPr>
          <t>VIVI:</t>
        </r>
        <r>
          <rPr>
            <sz val="9"/>
            <color indexed="81"/>
            <rFont val="Tahoma"/>
            <family val="2"/>
          </rPr>
          <t xml:space="preserve">
Kobe International Container Terminal</t>
        </r>
      </text>
    </comment>
    <comment ref="J13" authorId="0" shapeId="0" xr:uid="{F1B79A27-9410-4CFA-B225-11E0CC12D776}">
      <text>
        <r>
          <rPr>
            <b/>
            <sz val="9"/>
            <color indexed="81"/>
            <rFont val="Tahoma"/>
            <family val="2"/>
          </rPr>
          <t>VIVI:</t>
        </r>
        <r>
          <rPr>
            <sz val="9"/>
            <color indexed="81"/>
            <rFont val="Tahoma"/>
            <family val="2"/>
          </rPr>
          <t xml:space="preserve">
Nagoya United Container Terminal 
NUCT for TSL ;  
TCB for YML/GSL/KMTC</t>
        </r>
      </text>
    </comment>
    <comment ref="K13" authorId="0" shapeId="0" xr:uid="{C99324A0-896F-458F-9110-8010F01C43B4}">
      <text>
        <r>
          <rPr>
            <b/>
            <sz val="9"/>
            <color indexed="81"/>
            <rFont val="Tahoma"/>
            <family val="2"/>
          </rPr>
          <t>VIVI:</t>
        </r>
        <r>
          <rPr>
            <sz val="9"/>
            <color indexed="81"/>
            <rFont val="Tahoma"/>
            <family val="2"/>
          </rPr>
          <t xml:space="preserve">
Minami Honmoku (MC1) for TSL ; 
Honmoku BC for GSL ; 
Daikoku C3 for YML/KMTC</t>
        </r>
      </text>
    </comment>
    <comment ref="N13" authorId="0" shapeId="0" xr:uid="{C761307F-B422-4E2A-8842-2305C3278BEF}">
      <text>
        <r>
          <rPr>
            <b/>
            <sz val="9"/>
            <color indexed="81"/>
            <rFont val="Tahoma"/>
            <family val="2"/>
          </rPr>
          <t>VIVI:</t>
        </r>
        <r>
          <rPr>
            <sz val="9"/>
            <color indexed="81"/>
            <rFont val="Tahoma"/>
            <family val="2"/>
          </rPr>
          <t xml:space="preserve">
Minami Honmoku (MC1) for TSL ; 
Honmoku BC for GSL ; 
Daikoku C3 for YML/KMTC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VIVI</author>
  </authors>
  <commentList>
    <comment ref="E11" authorId="0" shapeId="0" xr:uid="{C9B2E18E-EA0C-4917-99FC-E3BC868B4139}">
      <text>
        <r>
          <rPr>
            <b/>
            <sz val="9"/>
            <color indexed="81"/>
            <rFont val="Tahoma"/>
            <family val="2"/>
          </rPr>
          <t>VIVI:</t>
        </r>
        <r>
          <rPr>
            <sz val="9"/>
            <color indexed="81"/>
            <rFont val="Tahoma"/>
            <family val="2"/>
          </rPr>
          <t xml:space="preserve">
North Butterworth Container Terminal</t>
        </r>
      </text>
    </comment>
    <comment ref="F11" authorId="0" shapeId="0" xr:uid="{BFD93F8C-ADFC-4820-A222-F2F8F14DF4D4}">
      <text>
        <r>
          <rPr>
            <b/>
            <sz val="9"/>
            <color indexed="81"/>
            <rFont val="Tahoma"/>
            <family val="2"/>
          </rPr>
          <t>VIVI:</t>
        </r>
        <r>
          <rPr>
            <sz val="9"/>
            <color indexed="81"/>
            <rFont val="Tahoma"/>
            <family val="2"/>
          </rPr>
          <t xml:space="preserve">
Hong Kong International Terminal (HIT)-for SKR &amp; HAS's vessels
Container Terminal 3 (CT3)-for SITC's vessel 
</t>
        </r>
      </text>
    </comment>
    <comment ref="G11" authorId="0" shapeId="0" xr:uid="{A0DF0418-1B88-4983-85DE-5165926D5F50}">
      <text>
        <r>
          <rPr>
            <b/>
            <sz val="9"/>
            <color indexed="81"/>
            <rFont val="Tahoma"/>
            <family val="2"/>
          </rPr>
          <t>VIVI:</t>
        </r>
        <r>
          <rPr>
            <sz val="9"/>
            <color indexed="81"/>
            <rFont val="Tahoma"/>
            <family val="2"/>
          </rPr>
          <t xml:space="preserve">
Waigaoqiao International Container Terminal 1</t>
        </r>
      </text>
    </comment>
    <comment ref="H11" authorId="0" shapeId="0" xr:uid="{7960F687-AA71-49E0-A59A-5472DA95596F}">
      <text>
        <r>
          <rPr>
            <b/>
            <sz val="9"/>
            <color indexed="81"/>
            <rFont val="Tahoma"/>
            <family val="2"/>
          </rPr>
          <t>VIVI:</t>
        </r>
        <r>
          <rPr>
            <sz val="9"/>
            <color indexed="81"/>
            <rFont val="Tahoma"/>
            <family val="2"/>
          </rPr>
          <t xml:space="preserve">
Busan Port Terminal</t>
        </r>
      </text>
    </comment>
    <comment ref="I11" authorId="0" shapeId="0" xr:uid="{B21A57F9-1F09-4738-80B1-8965A13F47CF}">
      <text>
        <r>
          <rPr>
            <b/>
            <sz val="9"/>
            <color indexed="81"/>
            <rFont val="Tahoma"/>
            <family val="2"/>
          </rPr>
          <t>VIVI:</t>
        </r>
        <r>
          <rPr>
            <sz val="9"/>
            <color indexed="81"/>
            <rFont val="Tahoma"/>
            <family val="2"/>
          </rPr>
          <t xml:space="preserve">
Gwangyang West Container Terminal l
</t>
        </r>
      </text>
    </comment>
    <comment ref="J11" authorId="0" shapeId="0" xr:uid="{D72F949D-B652-4881-9875-B2ED5F4793F0}">
      <text>
        <r>
          <rPr>
            <b/>
            <sz val="9"/>
            <color indexed="81"/>
            <rFont val="Tahoma"/>
            <family val="2"/>
          </rPr>
          <t>VIVI:</t>
        </r>
        <r>
          <rPr>
            <sz val="9"/>
            <color indexed="81"/>
            <rFont val="Tahoma"/>
            <family val="2"/>
          </rPr>
          <t xml:space="preserve">
Ningbo Beilun International Container Terminal 2, Phase 3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VIVI</author>
  </authors>
  <commentList>
    <comment ref="E11" authorId="0" shapeId="0" xr:uid="{CCBFA6B6-37C4-4336-BD9D-12FED880A6EF}">
      <text>
        <r>
          <rPr>
            <b/>
            <sz val="9"/>
            <color indexed="81"/>
            <rFont val="Tahoma"/>
            <family val="2"/>
          </rPr>
          <t>ANA:</t>
        </r>
        <r>
          <rPr>
            <sz val="9"/>
            <color indexed="81"/>
            <rFont val="Tahoma"/>
            <family val="2"/>
          </rPr>
          <t xml:space="preserve">
North Butterworth Container Terminal</t>
        </r>
      </text>
    </comment>
    <comment ref="F11" authorId="0" shapeId="0" xr:uid="{73149A66-3499-48F6-B085-C564637196C1}">
      <text>
        <r>
          <rPr>
            <b/>
            <sz val="9"/>
            <color indexed="81"/>
            <rFont val="Tahoma"/>
            <family val="2"/>
          </rPr>
          <t>ANA:</t>
        </r>
        <r>
          <rPr>
            <sz val="9"/>
            <color indexed="81"/>
            <rFont val="Tahoma"/>
            <family val="2"/>
          </rPr>
          <t xml:space="preserve">
Port of Singapore Authority</t>
        </r>
      </text>
    </comment>
    <comment ref="G11" authorId="0" shapeId="0" xr:uid="{C6930579-E501-4585-A258-5B96B00855F3}">
      <text>
        <r>
          <rPr>
            <b/>
            <sz val="9"/>
            <color indexed="81"/>
            <rFont val="Tahoma"/>
            <family val="2"/>
          </rPr>
          <t>ANA:</t>
        </r>
        <r>
          <rPr>
            <sz val="9"/>
            <color indexed="81"/>
            <rFont val="Tahoma"/>
            <family val="2"/>
          </rPr>
          <t xml:space="preserve">
Hongkong International Terminals</t>
        </r>
      </text>
    </comment>
    <comment ref="H11" authorId="0" shapeId="0" xr:uid="{F7E7296B-F2B3-421D-8323-3670E8788AE0}">
      <text>
        <r>
          <rPr>
            <b/>
            <sz val="9"/>
            <color indexed="81"/>
            <rFont val="Tahoma"/>
            <family val="2"/>
          </rPr>
          <t>ANA:</t>
        </r>
        <r>
          <rPr>
            <sz val="9"/>
            <color indexed="81"/>
            <rFont val="Tahoma"/>
            <family val="2"/>
          </rPr>
          <t xml:space="preserve">
Qingdao Qianwan Container Terminal
-Discharge only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VIVI</author>
  </authors>
  <commentList>
    <comment ref="E11" authorId="0" shapeId="0" xr:uid="{6C059DBE-4018-4C30-91F4-7A057C34B1AD}">
      <text>
        <r>
          <rPr>
            <b/>
            <sz val="9"/>
            <color indexed="81"/>
            <rFont val="Tahoma"/>
            <family val="2"/>
          </rPr>
          <t>ANNA:</t>
        </r>
        <r>
          <rPr>
            <sz val="9"/>
            <color indexed="81"/>
            <rFont val="Tahoma"/>
            <family val="2"/>
          </rPr>
          <t xml:space="preserve">
North Butterworth Container Terminal</t>
        </r>
      </text>
    </comment>
    <comment ref="F11" authorId="0" shapeId="0" xr:uid="{EF1C1D3A-9604-444B-9203-EC513C9D9454}">
      <text>
        <r>
          <rPr>
            <b/>
            <sz val="9"/>
            <color indexed="81"/>
            <rFont val="Tahoma"/>
            <family val="2"/>
          </rPr>
          <t>ANNA:</t>
        </r>
        <r>
          <rPr>
            <sz val="9"/>
            <color indexed="81"/>
            <rFont val="Tahoma"/>
            <family val="2"/>
          </rPr>
          <t xml:space="preserve">
West Port
</t>
        </r>
      </text>
    </comment>
    <comment ref="H11" authorId="0" shapeId="0" xr:uid="{1E1FB805-E991-413A-8C32-FB31269B91D4}">
      <text>
        <r>
          <rPr>
            <b/>
            <sz val="9"/>
            <color indexed="81"/>
            <rFont val="Tahoma"/>
            <family val="2"/>
          </rPr>
          <t>ANNA:</t>
        </r>
        <r>
          <rPr>
            <sz val="9"/>
            <color indexed="81"/>
            <rFont val="Tahoma"/>
            <family val="2"/>
          </rPr>
          <t xml:space="preserve">
Hongkong International Terminals</t>
        </r>
      </text>
    </comment>
    <comment ref="I11" authorId="0" shapeId="0" xr:uid="{4A7BCEF0-B36C-4066-809D-79C75A4AF415}">
      <text>
        <r>
          <rPr>
            <b/>
            <sz val="9"/>
            <color indexed="81"/>
            <rFont val="Tahoma"/>
            <family val="2"/>
          </rPr>
          <t>ANNA:</t>
        </r>
        <r>
          <rPr>
            <sz val="9"/>
            <color indexed="81"/>
            <rFont val="Tahoma"/>
            <family val="2"/>
          </rPr>
          <t xml:space="preserve">
Qingdao Qianwan Container Terminal</t>
        </r>
      </text>
    </comment>
    <comment ref="J11" authorId="0" shapeId="0" xr:uid="{93FFA2F1-0B92-497F-8F56-01C56D9781E9}">
      <text>
        <r>
          <rPr>
            <b/>
            <sz val="9"/>
            <color indexed="81"/>
            <rFont val="Tahoma"/>
            <family val="2"/>
          </rPr>
          <t>ANNA:</t>
        </r>
        <r>
          <rPr>
            <sz val="9"/>
            <color indexed="81"/>
            <rFont val="Tahoma"/>
            <family val="2"/>
          </rPr>
          <t xml:space="preserve">
Daxie China Merchants International Terminals</t>
        </r>
      </text>
    </comment>
    <comment ref="K11" authorId="0" shapeId="0" xr:uid="{299D04D6-D5B8-4F2E-9F5E-850E3B91D676}">
      <text>
        <r>
          <rPr>
            <b/>
            <sz val="9"/>
            <color indexed="81"/>
            <rFont val="Tahoma"/>
            <family val="2"/>
          </rPr>
          <t>ANNA:</t>
        </r>
        <r>
          <rPr>
            <sz val="9"/>
            <color indexed="81"/>
            <rFont val="Tahoma"/>
            <family val="2"/>
          </rPr>
          <t xml:space="preserve">
Xiamen Haitian Container Terminals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VIVI</author>
    <author>User</author>
  </authors>
  <commentList>
    <comment ref="E11" authorId="0" shapeId="0" xr:uid="{29218255-184F-4C0C-952A-0FB31CDF4A47}">
      <text>
        <r>
          <rPr>
            <b/>
            <sz val="9"/>
            <color indexed="81"/>
            <rFont val="Tahoma"/>
            <family val="2"/>
          </rPr>
          <t>VIVI:</t>
        </r>
        <r>
          <rPr>
            <sz val="9"/>
            <color indexed="81"/>
            <rFont val="Tahoma"/>
            <family val="2"/>
          </rPr>
          <t xml:space="preserve">
North Butterworth Container Terminal</t>
        </r>
      </text>
    </comment>
    <comment ref="G11" authorId="0" shapeId="0" xr:uid="{B469639C-DDC2-4F2A-80FD-59141F6B0D81}">
      <text>
        <r>
          <rPr>
            <b/>
            <sz val="9"/>
            <color indexed="81"/>
            <rFont val="Tahoma"/>
            <family val="2"/>
          </rPr>
          <t>VIVI:</t>
        </r>
        <r>
          <rPr>
            <sz val="9"/>
            <color indexed="81"/>
            <rFont val="Tahoma"/>
            <family val="2"/>
          </rPr>
          <t xml:space="preserve">
West Port
</t>
        </r>
      </text>
    </comment>
    <comment ref="H14" authorId="1" shapeId="0" xr:uid="{B7762603-51C6-4B81-908C-F6CC4759ECAC}">
      <text>
        <r>
          <rPr>
            <b/>
            <sz val="9"/>
            <color indexed="81"/>
            <rFont val="Tahoma"/>
            <family val="2"/>
          </rPr>
          <t>ANNA:</t>
        </r>
        <r>
          <rPr>
            <sz val="9"/>
            <color indexed="81"/>
            <rFont val="Tahoma"/>
            <family val="2"/>
          </rPr>
          <t xml:space="preserve">
FR PEN: +/- 10DAYS
FR PKW: +/- 7DAYS</t>
        </r>
      </text>
    </comment>
    <comment ref="I14" authorId="1" shapeId="0" xr:uid="{8CD87C9B-7043-4CD4-8063-A85957B01AA4}">
      <text>
        <r>
          <rPr>
            <b/>
            <sz val="9"/>
            <color indexed="81"/>
            <rFont val="Tahoma"/>
            <family val="2"/>
          </rPr>
          <t>ANNA:</t>
        </r>
        <r>
          <rPr>
            <sz val="9"/>
            <color indexed="81"/>
            <rFont val="Tahoma"/>
            <family val="2"/>
          </rPr>
          <t xml:space="preserve">
FR PEN: +/- 22DAYS
FR PKW: +/- 19DAYS</t>
        </r>
      </text>
    </comment>
    <comment ref="J14" authorId="1" shapeId="0" xr:uid="{B16B5584-F4EA-4B98-836A-2DF92EAADB63}">
      <text>
        <r>
          <rPr>
            <b/>
            <sz val="9"/>
            <color indexed="81"/>
            <rFont val="Tahoma"/>
            <family val="2"/>
          </rPr>
          <t>ANNA:</t>
        </r>
        <r>
          <rPr>
            <sz val="9"/>
            <color indexed="81"/>
            <rFont val="Tahoma"/>
            <family val="2"/>
          </rPr>
          <t xml:space="preserve">
FR PEN: +/- 24DAYS
FR PKW: +/- 21DAYS</t>
        </r>
      </text>
    </comment>
    <comment ref="K14" authorId="1" shapeId="0" xr:uid="{887F6966-FA2C-445C-88D2-AC8A6AF598CD}">
      <text>
        <r>
          <rPr>
            <b/>
            <sz val="9"/>
            <color indexed="81"/>
            <rFont val="Tahoma"/>
            <family val="2"/>
          </rPr>
          <t>ANNA:</t>
        </r>
        <r>
          <rPr>
            <sz val="9"/>
            <color indexed="81"/>
            <rFont val="Tahoma"/>
            <family val="2"/>
          </rPr>
          <t xml:space="preserve">
FR PEN: +/- 26 DAYS
FR PKW: +/- 23DAYS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VIVI</author>
    <author>User</author>
  </authors>
  <commentList>
    <comment ref="E11" authorId="0" shapeId="0" xr:uid="{E6E39364-5807-4B58-93A8-F825966A02FC}">
      <text>
        <r>
          <rPr>
            <b/>
            <sz val="9"/>
            <color indexed="81"/>
            <rFont val="Tahoma"/>
            <family val="2"/>
          </rPr>
          <t>VIVI:</t>
        </r>
        <r>
          <rPr>
            <sz val="9"/>
            <color indexed="81"/>
            <rFont val="Tahoma"/>
            <family val="2"/>
          </rPr>
          <t xml:space="preserve">
North Butterworth Container Terminal</t>
        </r>
      </text>
    </comment>
    <comment ref="G11" authorId="0" shapeId="0" xr:uid="{67EE7B81-FF46-4A7D-9BA9-B04F67900830}">
      <text>
        <r>
          <rPr>
            <b/>
            <sz val="9"/>
            <color indexed="81"/>
            <rFont val="Tahoma"/>
            <family val="2"/>
          </rPr>
          <t>VIVI:</t>
        </r>
        <r>
          <rPr>
            <sz val="9"/>
            <color indexed="81"/>
            <rFont val="Tahoma"/>
            <family val="2"/>
          </rPr>
          <t xml:space="preserve">
West Port
</t>
        </r>
      </text>
    </comment>
    <comment ref="I13" authorId="0" shapeId="0" xr:uid="{5416E559-FDC7-42B8-8A44-AF9BA34770A2}">
      <text>
        <r>
          <rPr>
            <b/>
            <sz val="9"/>
            <color indexed="81"/>
            <rFont val="Tahoma"/>
            <family val="2"/>
          </rPr>
          <t>ANNA
:</t>
        </r>
        <r>
          <rPr>
            <sz val="9"/>
            <color indexed="81"/>
            <rFont val="Tahoma"/>
            <family val="2"/>
          </rPr>
          <t xml:space="preserve">
DICT (C-12) for TSL ; 
OICT (Nanko C2/4 ) for YML/GSL/KMTC</t>
        </r>
      </text>
    </comment>
    <comment ref="J13" authorId="0" shapeId="0" xr:uid="{74455BC7-8567-4833-AD92-821B91A41868}">
      <text>
        <r>
          <rPr>
            <b/>
            <sz val="9"/>
            <color indexed="81"/>
            <rFont val="Tahoma"/>
            <family val="2"/>
          </rPr>
          <t>ANNAI:</t>
        </r>
        <r>
          <rPr>
            <sz val="9"/>
            <color indexed="81"/>
            <rFont val="Tahoma"/>
            <family val="2"/>
          </rPr>
          <t xml:space="preserve">
Kobe International Container Terminal</t>
        </r>
      </text>
    </comment>
    <comment ref="K13" authorId="0" shapeId="0" xr:uid="{F16DFAB3-0CA8-4267-B7D4-2BDADD9CE1C1}">
      <text>
        <r>
          <rPr>
            <b/>
            <sz val="9"/>
            <color indexed="81"/>
            <rFont val="Tahoma"/>
            <family val="2"/>
          </rPr>
          <t>ANNA:</t>
        </r>
        <r>
          <rPr>
            <sz val="9"/>
            <color indexed="81"/>
            <rFont val="Tahoma"/>
            <family val="2"/>
          </rPr>
          <t xml:space="preserve">
Nagoya United Container Terminal 
NUCT for TSL ;  
TCB for YML/GSL/KMTC</t>
        </r>
      </text>
    </comment>
    <comment ref="L13" authorId="0" shapeId="0" xr:uid="{3A27A1D3-9CBA-48C0-930D-5763144E30D3}">
      <text>
        <r>
          <rPr>
            <b/>
            <sz val="9"/>
            <color indexed="81"/>
            <rFont val="Tahoma"/>
            <family val="2"/>
          </rPr>
          <t>ANNA:</t>
        </r>
        <r>
          <rPr>
            <sz val="9"/>
            <color indexed="81"/>
            <rFont val="Tahoma"/>
            <family val="2"/>
          </rPr>
          <t xml:space="preserve">
Minami Honmoku (MC1) for TSL ; 
Honmoku BC for GSL ; 
Daikoku C3 for YML/KMTC</t>
        </r>
      </text>
    </comment>
    <comment ref="O13" authorId="0" shapeId="0" xr:uid="{56CE87E3-86F0-45EA-96A3-402467B1F070}">
      <text>
        <r>
          <rPr>
            <b/>
            <sz val="9"/>
            <color indexed="81"/>
            <rFont val="Tahoma"/>
            <family val="2"/>
          </rPr>
          <t>VIVI:</t>
        </r>
        <r>
          <rPr>
            <sz val="9"/>
            <color indexed="81"/>
            <rFont val="Tahoma"/>
            <family val="2"/>
          </rPr>
          <t xml:space="preserve">
Minami Honmoku (MC1) for TSL ; 
Honmoku BC for GSL ; 
Daikoku C3 for YML/KMTC</t>
        </r>
      </text>
    </comment>
    <comment ref="H14" authorId="1" shapeId="0" xr:uid="{F616FC1A-EC73-44A4-9A81-26F513C4D068}">
      <text>
        <r>
          <rPr>
            <b/>
            <sz val="9"/>
            <color indexed="81"/>
            <rFont val="Tahoma"/>
            <family val="2"/>
          </rPr>
          <t>ANNA:</t>
        </r>
        <r>
          <rPr>
            <sz val="9"/>
            <color indexed="81"/>
            <rFont val="Tahoma"/>
            <family val="2"/>
          </rPr>
          <t xml:space="preserve">
FR PEN: +/-14DAYS
FR PKW: +/- 11DAYS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14" authorId="1" shapeId="0" xr:uid="{8A09AB3C-74FC-46D3-8B02-52DA12494880}">
      <text>
        <r>
          <rPr>
            <b/>
            <sz val="9"/>
            <color indexed="81"/>
            <rFont val="Tahoma"/>
            <family val="2"/>
          </rPr>
          <t xml:space="preserve">ANNA:
</t>
        </r>
        <r>
          <rPr>
            <sz val="9"/>
            <color indexed="81"/>
            <rFont val="Tahoma"/>
            <family val="2"/>
          </rPr>
          <t xml:space="preserve">FR PEN: +/-17DAYS
FR PKW: +/- 14DAYS
</t>
        </r>
      </text>
    </comment>
    <comment ref="J14" authorId="1" shapeId="0" xr:uid="{C21B3795-10F8-4AAC-8244-AAD3C524113F}">
      <text>
        <r>
          <rPr>
            <b/>
            <sz val="9"/>
            <color indexed="81"/>
            <rFont val="Tahoma"/>
            <family val="2"/>
          </rPr>
          <t xml:space="preserve">ANNA:
</t>
        </r>
        <r>
          <rPr>
            <sz val="9"/>
            <color indexed="81"/>
            <rFont val="Tahoma"/>
            <family val="2"/>
          </rPr>
          <t xml:space="preserve">FR PEN: +/- 18DAYS
FR PKW: +/- 15DAYS
</t>
        </r>
      </text>
    </comment>
    <comment ref="K14" authorId="1" shapeId="0" xr:uid="{F4CB7D50-53F1-4072-8CBB-426963F8E3C8}">
      <text>
        <r>
          <rPr>
            <b/>
            <sz val="9"/>
            <color indexed="81"/>
            <rFont val="Tahoma"/>
            <family val="2"/>
          </rPr>
          <t>ANNA:</t>
        </r>
        <r>
          <rPr>
            <sz val="9"/>
            <color indexed="81"/>
            <rFont val="Tahoma"/>
            <family val="2"/>
          </rPr>
          <t xml:space="preserve">
FR PEN: +/- 19DAYS
FR PKW: +/-16DAYS</t>
        </r>
      </text>
    </comment>
    <comment ref="L14" authorId="1" shapeId="0" xr:uid="{00C746AF-6DCF-48A5-A0A7-5DECCC354FE7}">
      <text>
        <r>
          <rPr>
            <b/>
            <sz val="9"/>
            <color indexed="81"/>
            <rFont val="Tahoma"/>
            <family val="2"/>
          </rPr>
          <t>ANNA:</t>
        </r>
        <r>
          <rPr>
            <sz val="9"/>
            <color indexed="81"/>
            <rFont val="Tahoma"/>
            <family val="2"/>
          </rPr>
          <t xml:space="preserve">
FR PEN: +/- 20DAYS
FR PKW: +/- 17DAYS</t>
        </r>
      </text>
    </comment>
    <comment ref="M14" authorId="1" shapeId="0" xr:uid="{CBF0A77B-7C3E-479B-8E45-5DD68DCEFCC5}">
      <text>
        <r>
          <rPr>
            <b/>
            <sz val="9"/>
            <color indexed="81"/>
            <rFont val="Tahoma"/>
            <family val="2"/>
          </rPr>
          <t>ANNA:</t>
        </r>
        <r>
          <rPr>
            <sz val="9"/>
            <color indexed="81"/>
            <rFont val="Tahoma"/>
            <family val="2"/>
          </rPr>
          <t xml:space="preserve">
FR PEN: +/- 21DAYS
FR PKW: +/- 18DAYS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VIVI</author>
  </authors>
  <commentList>
    <comment ref="E11" authorId="0" shapeId="0" xr:uid="{6B713011-C1BF-4EEF-BE79-A9C0C4F296CD}">
      <text>
        <r>
          <rPr>
            <b/>
            <sz val="9"/>
            <color indexed="81"/>
            <rFont val="Tahoma"/>
            <family val="2"/>
          </rPr>
          <t>ANNA:</t>
        </r>
        <r>
          <rPr>
            <sz val="9"/>
            <color indexed="81"/>
            <rFont val="Tahoma"/>
            <family val="2"/>
          </rPr>
          <t xml:space="preserve">
North Butterworth Container Terminal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VIVI</author>
    <author>User</author>
  </authors>
  <commentList>
    <comment ref="E11" authorId="0" shapeId="0" xr:uid="{AABE4043-EFDD-445D-A3C5-619C07212624}">
      <text>
        <r>
          <rPr>
            <b/>
            <sz val="9"/>
            <color indexed="81"/>
            <rFont val="Tahoma"/>
            <family val="2"/>
          </rPr>
          <t>VIVI:</t>
        </r>
        <r>
          <rPr>
            <sz val="9"/>
            <color indexed="81"/>
            <rFont val="Tahoma"/>
            <family val="2"/>
          </rPr>
          <t xml:space="preserve">
North Butterworth Container Terminal</t>
        </r>
      </text>
    </comment>
    <comment ref="G11" authorId="0" shapeId="0" xr:uid="{277142F6-8EA4-4CD8-8649-D3EDD0F3EEB6}">
      <text>
        <r>
          <rPr>
            <b/>
            <sz val="9"/>
            <color indexed="81"/>
            <rFont val="Tahoma"/>
            <family val="2"/>
          </rPr>
          <t>VIVI:</t>
        </r>
        <r>
          <rPr>
            <sz val="9"/>
            <color indexed="81"/>
            <rFont val="Tahoma"/>
            <family val="2"/>
          </rPr>
          <t xml:space="preserve">
West Port
</t>
        </r>
      </text>
    </comment>
    <comment ref="H14" authorId="1" shapeId="0" xr:uid="{B2297088-2BDE-4851-A3D2-A977B73F624E}">
      <text>
        <r>
          <rPr>
            <b/>
            <sz val="9"/>
            <color indexed="81"/>
            <rFont val="Tahoma"/>
            <family val="2"/>
          </rPr>
          <t>ANNA:</t>
        </r>
        <r>
          <rPr>
            <sz val="9"/>
            <color indexed="81"/>
            <rFont val="Tahoma"/>
            <family val="2"/>
          </rPr>
          <t xml:space="preserve">
FR PEN: +/- 10DAYS
FR PKW: +/- 7DAYS</t>
        </r>
      </text>
    </comment>
    <comment ref="I14" authorId="1" shapeId="0" xr:uid="{B05B35D2-FBC2-4F5C-9949-015B6E8BB720}">
      <text>
        <r>
          <rPr>
            <b/>
            <sz val="9"/>
            <color indexed="81"/>
            <rFont val="Tahoma"/>
            <family val="2"/>
          </rPr>
          <t>ANNA:</t>
        </r>
        <r>
          <rPr>
            <sz val="9"/>
            <color indexed="81"/>
            <rFont val="Tahoma"/>
            <family val="2"/>
          </rPr>
          <t xml:space="preserve">
FR PEN: +/- 22DAYS
FR PKW: +/- 19DAYS</t>
        </r>
      </text>
    </comment>
    <comment ref="J14" authorId="1" shapeId="0" xr:uid="{47451195-7D83-49D9-BC7A-4D45689969A7}">
      <text>
        <r>
          <rPr>
            <b/>
            <sz val="9"/>
            <color indexed="81"/>
            <rFont val="Tahoma"/>
            <family val="2"/>
          </rPr>
          <t>ANNA:</t>
        </r>
        <r>
          <rPr>
            <sz val="9"/>
            <color indexed="81"/>
            <rFont val="Tahoma"/>
            <family val="2"/>
          </rPr>
          <t xml:space="preserve">
FR PEN: +/- 24DAYS
FR PKW: +/- 21DAYS</t>
        </r>
      </text>
    </comment>
    <comment ref="K14" authorId="1" shapeId="0" xr:uid="{215AA5C1-E09C-4411-A909-07A5F7E96FDF}">
      <text>
        <r>
          <rPr>
            <b/>
            <sz val="9"/>
            <color indexed="81"/>
            <rFont val="Tahoma"/>
            <family val="2"/>
          </rPr>
          <t>ANNA:</t>
        </r>
        <r>
          <rPr>
            <sz val="9"/>
            <color indexed="81"/>
            <rFont val="Tahoma"/>
            <family val="2"/>
          </rPr>
          <t xml:space="preserve">
FR PEN: +/- 26 DAYS
FR PKW: +/- 23DAYS</t>
        </r>
      </text>
    </comment>
  </commentList>
</comments>
</file>

<file path=xl/sharedStrings.xml><?xml version="1.0" encoding="utf-8"?>
<sst xmlns="http://schemas.openxmlformats.org/spreadsheetml/2006/main" count="867" uniqueCount="426">
  <si>
    <t xml:space="preserve">T.S. Container Lines (M) Sdn Bhd  </t>
  </si>
  <si>
    <t>T/S</t>
  </si>
  <si>
    <t>ROUTING</t>
  </si>
  <si>
    <t>SERVICE</t>
  </si>
  <si>
    <t>DIRECT</t>
  </si>
  <si>
    <t>CM3 NB</t>
  </si>
  <si>
    <t>KCM2 NB</t>
  </si>
  <si>
    <t>Penang - Hong Kong - Shanghai - Busan - Kwangyang - Ningbo</t>
  </si>
  <si>
    <t>FEM NB</t>
  </si>
  <si>
    <t>HKG</t>
  </si>
  <si>
    <t>Penang - Hong Kong - Manila (North) - Manila (South)</t>
  </si>
  <si>
    <t>CPX SB</t>
  </si>
  <si>
    <t>Penang - Hong Kong - Kaohsiung - Taichung - Keelung</t>
  </si>
  <si>
    <t>KTH NB</t>
  </si>
  <si>
    <t>Penang - Hong Kong - Tokyo - Yokohama - Nagoya - Osaka - Kobe</t>
  </si>
  <si>
    <t>JTK2 NB / JTV NB</t>
  </si>
  <si>
    <t>Penang - Hong Kong - Incheon</t>
  </si>
  <si>
    <t>CHT NB</t>
  </si>
  <si>
    <t>PKW</t>
  </si>
  <si>
    <t>Penang - Port Klang - Chennai - Nhava Sheva - Mundra - Karachi</t>
  </si>
  <si>
    <t>IFX WB / AIS WB</t>
  </si>
  <si>
    <t>Penang - Hong Kong - Ho Chi Minh - Haiphong</t>
  </si>
  <si>
    <t>NCX2 SB /NCX SB / NV1</t>
  </si>
  <si>
    <t>Penang - Hong Kong - Laem Chabang - Bangkok</t>
  </si>
  <si>
    <t>JHT SB</t>
  </si>
  <si>
    <t>Penang - Hong Kong - Xingang - Dalian - Lian Yun Gang</t>
  </si>
  <si>
    <t>NCX2 NB /NCX NB</t>
  </si>
  <si>
    <t>Penang - Port Klang - Kaohsiung - Osaka - Kobe - Nagoya - Yokohama - Tokyo</t>
  </si>
  <si>
    <t>Penang - Port Klang - Tokyo - Yokohama - Shimizu</t>
  </si>
  <si>
    <t>Penang - Port Klang - Manila (North)</t>
  </si>
  <si>
    <t>IFX EB</t>
  </si>
  <si>
    <t>Penang - Port Klang - Incheon</t>
  </si>
  <si>
    <t>KCM NB</t>
  </si>
  <si>
    <t>Penang - Port Klang - Haiphong</t>
  </si>
  <si>
    <t>CVM NB</t>
  </si>
  <si>
    <t>SKU</t>
  </si>
  <si>
    <t>Penang - Shekou - Tokyo - Yokohama - Nagoya - Osaka - Kobe</t>
  </si>
  <si>
    <t>JTK2 NB / JHT NB</t>
  </si>
  <si>
    <t>Penang - Shekou - Moji - Hakata</t>
  </si>
  <si>
    <t>PAS</t>
  </si>
  <si>
    <t>Penang - Shekou - Manila (North) - Manila (South)</t>
  </si>
  <si>
    <t>PEN</t>
  </si>
  <si>
    <t>SIN</t>
  </si>
  <si>
    <t>TAO</t>
  </si>
  <si>
    <t>PUS</t>
  </si>
  <si>
    <t>SHA</t>
  </si>
  <si>
    <t>T/S HKG</t>
  </si>
  <si>
    <t>T/S SHA</t>
  </si>
  <si>
    <t>VESSEL</t>
  </si>
  <si>
    <t>CODE</t>
  </si>
  <si>
    <t>VOYAGE</t>
  </si>
  <si>
    <t>DAY</t>
  </si>
  <si>
    <t>(NBCT)</t>
  </si>
  <si>
    <t>(PSA)</t>
  </si>
  <si>
    <t>(HIT)</t>
  </si>
  <si>
    <t>(CCT)</t>
  </si>
  <si>
    <t>(QQCT)</t>
  </si>
  <si>
    <t>(WGQ2)</t>
  </si>
  <si>
    <t>WPRD</t>
  </si>
  <si>
    <t>CKG</t>
  </si>
  <si>
    <t>JIU</t>
  </si>
  <si>
    <t>WUH</t>
  </si>
  <si>
    <t>* ABOVE SCHEDULES ARE SUBJECT TO CHANGE WITH/WITHOUT PRIOR NOTICE</t>
  </si>
  <si>
    <t>*** VESSEL HAVE FULLY BOOKED / SUBJECT TO ROLL OVER ANY CARGO / SUBJECT TO REJECT ANY NEW BOOKING</t>
  </si>
  <si>
    <t>* PORT ABBREVIATIONS:-</t>
  </si>
  <si>
    <t>WPRD T/S HKG</t>
  </si>
  <si>
    <t>LONG RIVER T/S SHA</t>
  </si>
  <si>
    <t>YANTIAN / NANSHA / MAWEI</t>
  </si>
  <si>
    <t>SANSHAN / LELIU / NANGANG / HESHAN / JIANGMEN / JIUJIUANG / SANSHUI / GAOYAO /</t>
  </si>
  <si>
    <t>CHONGQING / JIUJIANG,JIANGXI / WUHAN / NANJING</t>
  </si>
  <si>
    <t>Suite 11.05, 11TH Floor, MWE Plaza,</t>
  </si>
  <si>
    <t xml:space="preserve">BOOKING PLEASE EMAIL TO </t>
  </si>
  <si>
    <t xml:space="preserve">No. 8, Lebuh Farquhar, </t>
  </si>
  <si>
    <t>SALES &amp; MARKETING [pen_mktg@tslines.com.my]</t>
  </si>
  <si>
    <t>10200 Penang, Malaysia.</t>
  </si>
  <si>
    <t>CUSTOMER SERVICE [pen_cs@tslines.com.my]</t>
  </si>
  <si>
    <t>Tel : 604-262 8808 (Hunting Lines)</t>
  </si>
  <si>
    <t>SI/BL RELATED ISSUE [pen_exp_doc@tslines.com.my]</t>
  </si>
  <si>
    <t>Fax : 604-262 8803</t>
  </si>
  <si>
    <t xml:space="preserve">Wong Barne Gene </t>
  </si>
  <si>
    <t xml:space="preserve">019 - 480 7886 </t>
  </si>
  <si>
    <t>Syndy Goy</t>
  </si>
  <si>
    <t>012 - 494 2710</t>
  </si>
  <si>
    <t>Emily Ng</t>
  </si>
  <si>
    <t>010 - 565 0638</t>
  </si>
  <si>
    <t>Farhana</t>
  </si>
  <si>
    <t>Vivian Goh</t>
  </si>
  <si>
    <t>012 - 654 5556</t>
  </si>
  <si>
    <t>Casey Lim</t>
  </si>
  <si>
    <t>012 - 470 1645</t>
  </si>
  <si>
    <t>CHINA - MALAYSIA III SERVICE (DIRECT CALL)</t>
  </si>
  <si>
    <t>0NW</t>
  </si>
  <si>
    <t>XMN</t>
  </si>
  <si>
    <t>(WEST)</t>
  </si>
  <si>
    <t>NICT (Phase 3)</t>
  </si>
  <si>
    <t>(QQCTN)</t>
  </si>
  <si>
    <t>(HAITIAN)</t>
  </si>
  <si>
    <t>Closing Time : EVERY SAT @ 0200HRS</t>
  </si>
  <si>
    <t>YANTIAN / NANSHA / MAWEI / SANSHAN / LELIU / NANGANG / HESHAN / JIANGMEN / JIUJIUANG / SANSHUI / GAOYAO /</t>
  </si>
  <si>
    <t>HUANGPU / GAOMING / BEICHUN / BEIJIAO / SHATIAN / HUADU / MAFANG / LIAN HUA SHAN / SHUNDE</t>
  </si>
  <si>
    <t>FAR EAST TO MALAYSIA SERVICE (DIRECT CALL)</t>
  </si>
  <si>
    <t>FEM NORTHBOUND SERVICE [ Penang - Hong Kong - Shanghai - Busan - Kwangyang - Ningbo ]</t>
  </si>
  <si>
    <t>KWY</t>
  </si>
  <si>
    <t>NBO</t>
  </si>
  <si>
    <t>(HIT)/(CT3)</t>
  </si>
  <si>
    <t>(WGQ5)</t>
  </si>
  <si>
    <t>(BPT-BIT)</t>
  </si>
  <si>
    <t>(GWCT)</t>
  </si>
  <si>
    <t>(NBSCT)</t>
  </si>
  <si>
    <t>Closing Time : EVERY WED @ 0800HRS</t>
  </si>
  <si>
    <t>PEN-PENANG /  HKG-HONG KONG / SHA-SHANGHAI / PUS-BUSAN / KWY-KWANGYANG / NBO-NINGBO</t>
  </si>
  <si>
    <t>VIA PKW TO TAIWAN / JAPAN / KOREA</t>
  </si>
  <si>
    <t>JMV / JSM / KCM NORTHBOUND [ Via Port Klang ]</t>
  </si>
  <si>
    <t>T/S PORT KLANG (WEST PORT)</t>
  </si>
  <si>
    <r>
      <t>TAIWAN-</t>
    </r>
    <r>
      <rPr>
        <b/>
        <sz val="11"/>
        <color rgb="FF0000FF"/>
        <rFont val="Calibri"/>
        <family val="2"/>
        <scheme val="minor"/>
      </rPr>
      <t>JMV</t>
    </r>
  </si>
  <si>
    <r>
      <t>JAPAN-</t>
    </r>
    <r>
      <rPr>
        <b/>
        <sz val="11"/>
        <color rgb="FF0000FF"/>
        <rFont val="Calibri"/>
        <family val="2"/>
        <scheme val="minor"/>
      </rPr>
      <t>JMV</t>
    </r>
  </si>
  <si>
    <r>
      <t>JAPAN-</t>
    </r>
    <r>
      <rPr>
        <b/>
        <sz val="11"/>
        <color rgb="FF0000FF"/>
        <rFont val="Calibri"/>
        <family val="2"/>
        <scheme val="minor"/>
      </rPr>
      <t>JSM</t>
    </r>
  </si>
  <si>
    <r>
      <t>KOREA-</t>
    </r>
    <r>
      <rPr>
        <b/>
        <sz val="11"/>
        <color rgb="FF0000FF"/>
        <rFont val="Calibri"/>
        <family val="2"/>
        <scheme val="minor"/>
      </rPr>
      <t>KCM</t>
    </r>
  </si>
  <si>
    <t>KHH</t>
  </si>
  <si>
    <t>OSA</t>
  </si>
  <si>
    <t>UKB</t>
  </si>
  <si>
    <t>NGO</t>
  </si>
  <si>
    <t>YOK</t>
  </si>
  <si>
    <t>TYO</t>
  </si>
  <si>
    <t>SMZ</t>
  </si>
  <si>
    <t>INC</t>
  </si>
  <si>
    <t>(#70]</t>
  </si>
  <si>
    <t>(DICT)</t>
  </si>
  <si>
    <t>(KICT-PC 13)</t>
  </si>
  <si>
    <t>(NUCT)</t>
  </si>
  <si>
    <t>(MC1)</t>
  </si>
  <si>
    <t>(AOMI A3)</t>
  </si>
  <si>
    <t>(OHI NO.3,4)</t>
  </si>
  <si>
    <t>(HONMOKU D5)</t>
  </si>
  <si>
    <t>(SHIMIZU PORT)</t>
  </si>
  <si>
    <t>(NAGOYA CNTR BERTH)</t>
  </si>
  <si>
    <t>(PC-15,16,17)</t>
  </si>
  <si>
    <t>(ICT BERTH 2)</t>
  </si>
  <si>
    <t>PEN-PENANG / PKW-PORT KLANG / KHH-KAOHSIUNG / OSA-OSAKA / UKB-KOBE / NGO-NAGOYA / YOK-YOKOHAMA / TYO-TOKYO / INC-INCHEON</t>
  </si>
  <si>
    <t>VIA HKG TO TAIWAN / CHINA / KOREA / VIETNAM / THAILAND</t>
  </si>
  <si>
    <t>KTH / NCX2 / NCX / NV1 / CHT NORTHBOUND | JHT / NCX2 / NCX SOUTHBOUND SERVICE [ Via Hong Kong ]</t>
  </si>
  <si>
    <t>T/S HONG KONG</t>
  </si>
  <si>
    <r>
      <t>TAIWAN-</t>
    </r>
    <r>
      <rPr>
        <b/>
        <sz val="11"/>
        <color rgb="FF0000FF"/>
        <rFont val="Calibri"/>
        <family val="2"/>
        <scheme val="minor"/>
      </rPr>
      <t>KTH</t>
    </r>
  </si>
  <si>
    <r>
      <t>CHINA-</t>
    </r>
    <r>
      <rPr>
        <b/>
        <sz val="11"/>
        <color rgb="FF0000FF"/>
        <rFont val="Calibri"/>
        <family val="2"/>
        <scheme val="minor"/>
      </rPr>
      <t>NCX2/NCX</t>
    </r>
  </si>
  <si>
    <r>
      <t>KOREA-</t>
    </r>
    <r>
      <rPr>
        <b/>
        <sz val="11"/>
        <color rgb="FF0000FF"/>
        <rFont val="Calibri"/>
        <family val="2"/>
        <scheme val="minor"/>
      </rPr>
      <t>CHT</t>
    </r>
  </si>
  <si>
    <t>VIETNAM</t>
  </si>
  <si>
    <r>
      <t>THAILAND-</t>
    </r>
    <r>
      <rPr>
        <b/>
        <sz val="11"/>
        <color rgb="FF0000FF"/>
        <rFont val="Calibri"/>
        <family val="2"/>
        <scheme val="minor"/>
      </rPr>
      <t>JHT</t>
    </r>
  </si>
  <si>
    <t>TXG</t>
  </si>
  <si>
    <t>KEL</t>
  </si>
  <si>
    <t>XNG</t>
  </si>
  <si>
    <t>DLC</t>
  </si>
  <si>
    <t>LYG</t>
  </si>
  <si>
    <r>
      <t>HCM-</t>
    </r>
    <r>
      <rPr>
        <b/>
        <sz val="11"/>
        <color rgb="FF0000FF"/>
        <rFont val="Calibri"/>
        <family val="2"/>
        <scheme val="minor"/>
      </rPr>
      <t>NCX2/NCX</t>
    </r>
  </si>
  <si>
    <r>
      <t>HPH-</t>
    </r>
    <r>
      <rPr>
        <b/>
        <sz val="11"/>
        <color rgb="FF0000FF"/>
        <rFont val="Calibri"/>
        <family val="2"/>
        <scheme val="minor"/>
      </rPr>
      <t>NV1</t>
    </r>
  </si>
  <si>
    <t>LCB</t>
  </si>
  <si>
    <t>BKK</t>
  </si>
  <si>
    <t>(NO.70)</t>
  </si>
  <si>
    <t>(CCTC)</t>
  </si>
  <si>
    <t>(EAST)</t>
  </si>
  <si>
    <t>TCT (TCT,FICT 
&amp; TOCT)</t>
  </si>
  <si>
    <t>DPCM (PHASE II)</t>
  </si>
  <si>
    <t>(LYG-PSA)</t>
  </si>
  <si>
    <t>(ICT)</t>
  </si>
  <si>
    <t>(CATLAI)</t>
  </si>
  <si>
    <t>(VIP GREEN PORT)</t>
  </si>
  <si>
    <t>(LCIT)</t>
  </si>
  <si>
    <t>(PAT)</t>
  </si>
  <si>
    <t>PEN-PENANG / HKG-HONG KONG / KHH-KAOHSIUNG / TXG-TAICHUNG / KEL-KEELUNG / XNG-XINGANG / DLC-DALIAN / LYG-LIAN YUN GANG / HCM-HO CHI MINH / HPH-HAIPHONG / INC-INCHEON / LCB-LAEM CHABANG / BKK-BANGKOK</t>
  </si>
  <si>
    <t>VIA SKU / HKG TO JAPAN / PHILIPPINES</t>
  </si>
  <si>
    <t>JTK2 / JHT / PAS / JTV NORTHBOUND | CPX SOUTHBOUND SERVICE [ Via Shekou / Hong Kong ]</t>
  </si>
  <si>
    <t>T/S SHEKOU</t>
  </si>
  <si>
    <t>MOJ</t>
  </si>
  <si>
    <t>HKT</t>
  </si>
  <si>
    <t>MNN</t>
  </si>
  <si>
    <t>MNS</t>
  </si>
  <si>
    <t>(AOMI A2)</t>
  </si>
  <si>
    <t>(HONMOKU BC)</t>
  </si>
  <si>
    <t>NUCT (NABETA)</t>
  </si>
  <si>
    <t>(PC-18)</t>
  </si>
  <si>
    <t>(TACHINOURA)</t>
  </si>
  <si>
    <t>ISLAND CITY</t>
  </si>
  <si>
    <t>(NORTH)</t>
  </si>
  <si>
    <t>(SOUTH)</t>
  </si>
  <si>
    <t>PEN-PENANG / SKU-SHEKOU / 0NW-NANSHA / TYO-TOKYO / YOK-YOKOHAMA / NGO-NAGOYA / OSA-OSAKA / UKB-KOBE / MOJ-MOJI / HKT-HAKATA / MNN-MANILA (NORTH) / MNS-MANILA (SOUTH)</t>
  </si>
  <si>
    <t>CMA CGM PUGET</t>
  </si>
  <si>
    <t>CMPG</t>
  </si>
  <si>
    <t>CMA CGM SAVANNAH</t>
  </si>
  <si>
    <t>CSVN</t>
  </si>
  <si>
    <t>SKIP PKW</t>
  </si>
  <si>
    <t>JAPAN-JTK2/JHT</t>
  </si>
  <si>
    <t>JAPAN-PAS</t>
  </si>
  <si>
    <t>PHILIPPINES-CPX</t>
  </si>
  <si>
    <t>JAPAN-JTK2 / JTV</t>
  </si>
  <si>
    <t>TYO-JTK2</t>
  </si>
  <si>
    <t>YOK-JTK2</t>
  </si>
  <si>
    <t>NGO-JTK2</t>
  </si>
  <si>
    <t>OSA-JHT</t>
  </si>
  <si>
    <t>UKB-JHT</t>
  </si>
  <si>
    <t>NSA</t>
  </si>
  <si>
    <t>VIA NSA TO AUSTRALIA / NEW ZEALAND / CANADA</t>
  </si>
  <si>
    <t>T/S NANSHA</t>
  </si>
  <si>
    <t>AUSYD</t>
  </si>
  <si>
    <t>AUMEL</t>
  </si>
  <si>
    <t>AUBNE</t>
  </si>
  <si>
    <t>DPW</t>
  </si>
  <si>
    <r>
      <t>AUSTRALIA-</t>
    </r>
    <r>
      <rPr>
        <b/>
        <sz val="11"/>
        <color rgb="FF0000FF"/>
        <rFont val="Calibri"/>
        <family val="2"/>
        <scheme val="minor"/>
      </rPr>
      <t>CA2</t>
    </r>
  </si>
  <si>
    <r>
      <t>NEW ZEALAND-</t>
    </r>
    <r>
      <rPr>
        <b/>
        <sz val="11"/>
        <color rgb="FF0000FF"/>
        <rFont val="Calibri"/>
        <family val="2"/>
        <scheme val="minor"/>
      </rPr>
      <t>NZE</t>
    </r>
  </si>
  <si>
    <t>NZTRG</t>
  </si>
  <si>
    <r>
      <t>CANADA-</t>
    </r>
    <r>
      <rPr>
        <b/>
        <sz val="11"/>
        <color rgb="FF0000FF"/>
        <rFont val="Calibri"/>
        <family val="2"/>
        <scheme val="minor"/>
      </rPr>
      <t>NW1</t>
    </r>
  </si>
  <si>
    <t>NZAKL</t>
  </si>
  <si>
    <t>METROPORT</t>
  </si>
  <si>
    <t>CAVAN</t>
  </si>
  <si>
    <t>DELTAPORT OR VANTERM</t>
  </si>
  <si>
    <t>CA2 / NZE SOUTHBOUND | NW1 EASTBOUND [ Via Nansha ]</t>
  </si>
  <si>
    <t>Penang - Nansha - Sydney - Melbourne - Brisbane</t>
  </si>
  <si>
    <t>CA2 SB</t>
  </si>
  <si>
    <t>Penang - Shanghai - Sydney - Melbourne - Brisbane</t>
  </si>
  <si>
    <t>PEN-PENANG / 0NW-NANSHA / SYD-SYDNEY / MEL-MELBOURNE / BNE-BRISBANE / TRG-TAURANGA / AKL-AUCKLAND / VAN-VANCOUVER</t>
  </si>
  <si>
    <t>NZE SB</t>
  </si>
  <si>
    <t>Penang - Nansha - Vancouver</t>
  </si>
  <si>
    <t>Penang - Shanghai - Vancouver</t>
  </si>
  <si>
    <t>NW1 EB</t>
  </si>
  <si>
    <t>Closing Time : EVERY SUN @ 1900HRS / WED @ 0800HRS / SAT @ 0800HRS</t>
  </si>
  <si>
    <t>T/S SHEKOU SERVICE TERMINATED</t>
  </si>
  <si>
    <t>PKG</t>
  </si>
  <si>
    <t>FEEDER SCHEDULE (PENANG -&gt; PORT KLANG NORTH/WEST PORT)</t>
  </si>
  <si>
    <t>(KMT)</t>
  </si>
  <si>
    <t>(KPM)</t>
  </si>
  <si>
    <t>-</t>
  </si>
  <si>
    <t>(WGQ 2)</t>
  </si>
  <si>
    <t>CIX-2 EB</t>
  </si>
  <si>
    <t>(TCT)</t>
  </si>
  <si>
    <t>KCM</t>
  </si>
  <si>
    <t>SIPG ZCT(WGQ2)</t>
  </si>
  <si>
    <t>VIA PKW TO TAIWAN / JAPAN</t>
  </si>
  <si>
    <t>JMV / JSM [ Via Port Klang ]</t>
  </si>
  <si>
    <t>T/S SHANGHAI</t>
  </si>
  <si>
    <t>AUCKLAND</t>
  </si>
  <si>
    <t>TAURANGA</t>
  </si>
  <si>
    <t>IFX EB / CIX-2 EB / KCM [ Via Port Klang ] | NZE / NW1 [ Via Port Klang / Shanghai ]</t>
  </si>
  <si>
    <t>PEN-PENANG / PKW-PORT KLANG / KHH-KAOHSIUNG / OSA-OSAKA / UKB-KOBE / NGO-NAGOYA / YOK-YOKOHAMA / TYO-TOKYO</t>
  </si>
  <si>
    <t>PEN-PENANG / PKW-PORT KLANG / TAO-QINGDAO / SHA-SHANGHAI / XNG-XINGANG / AKL-AUCKLAND / TRG-TAURANGA / VAN-VANCOUVER</t>
  </si>
  <si>
    <t>AKL</t>
  </si>
  <si>
    <t>TRG</t>
  </si>
  <si>
    <t>VAN</t>
  </si>
  <si>
    <t>JMV</t>
  </si>
  <si>
    <t>JSM</t>
  </si>
  <si>
    <t>PKW/SHA</t>
  </si>
  <si>
    <t>Penang - Port Klang - Shanghai - Auckland - Tauranga</t>
  </si>
  <si>
    <t>Penang - Port Klang - Shanghai - Vancouver</t>
  </si>
  <si>
    <t>NZE</t>
  </si>
  <si>
    <t>NW1</t>
  </si>
  <si>
    <t>IFX EB / CIX-2 EB / KCM</t>
  </si>
  <si>
    <t>VIA SHA TO NEW ZEALAND / CANADA</t>
  </si>
  <si>
    <t>NZE / NW1 [ Via Shanghai ]</t>
  </si>
  <si>
    <t>PEN-PENANG / SHA-SHANGHAI / AKL-AUCKLAND / TRG-TAURANGA / VAN-VANCOUVER</t>
  </si>
  <si>
    <t>MATRANS ROTTERDAM</t>
  </si>
  <si>
    <t>HLLA CONTAINER TERMINAL BURCHARDKAI</t>
  </si>
  <si>
    <t>PSA ANTWERP</t>
  </si>
  <si>
    <t>NW1 VIA RAIL</t>
  </si>
  <si>
    <t>MTR</t>
  </si>
  <si>
    <t>MONTREAL</t>
  </si>
  <si>
    <t>TORONTO</t>
  </si>
  <si>
    <t>PORT OF SOUTHAMPTON</t>
  </si>
  <si>
    <t>ORF</t>
  </si>
  <si>
    <t>JAO</t>
  </si>
  <si>
    <t>TOR</t>
  </si>
  <si>
    <t>SURABAYA VOYAGER</t>
  </si>
  <si>
    <t>SURV</t>
  </si>
  <si>
    <t>2201N</t>
  </si>
  <si>
    <t>T/S TAO</t>
  </si>
  <si>
    <t>AEC-EB</t>
  </si>
  <si>
    <t>Penang - Singapore - Hong Kong - Qingdao</t>
  </si>
  <si>
    <t>Charleston</t>
  </si>
  <si>
    <t>Jacksonville</t>
  </si>
  <si>
    <t>PNCT</t>
  </si>
  <si>
    <t>PEN-PENANG / SIN-SINGAPORE / HKG-HONG KONG / TAO-QINDAO</t>
  </si>
  <si>
    <t>FEM TERMINATED</t>
  </si>
  <si>
    <t>KCM2 NORTHBOUND SERVICE [ Penang - Singapore - Hong Kong - Qingdao ]</t>
  </si>
  <si>
    <t>OMIT</t>
  </si>
  <si>
    <t>(N/P))</t>
  </si>
  <si>
    <t>QINGDAO TOWER</t>
  </si>
  <si>
    <t>QDTR</t>
  </si>
  <si>
    <t>HONGKONG BRIDGE</t>
  </si>
  <si>
    <t>HKBG</t>
  </si>
  <si>
    <t>FMEX</t>
  </si>
  <si>
    <t xml:space="preserve">FM NAMTHONG EXCELLENCE </t>
  </si>
  <si>
    <t>AEX-WB</t>
  </si>
  <si>
    <t>HKG/SKU</t>
  </si>
  <si>
    <t>(MCT)</t>
  </si>
  <si>
    <t>T/S SKU</t>
  </si>
  <si>
    <t>DEHAM</t>
  </si>
  <si>
    <t>BEANR</t>
  </si>
  <si>
    <t>NLRTM</t>
  </si>
  <si>
    <t>GBSOU</t>
  </si>
  <si>
    <t>FNM2258</t>
  </si>
  <si>
    <t>(NUCT/TCB)</t>
  </si>
  <si>
    <t>T/S PORT KLANG &amp; SHEKOU</t>
  </si>
  <si>
    <t>BPT</t>
  </si>
  <si>
    <t>PKW/SKU</t>
  </si>
  <si>
    <t>MZO</t>
  </si>
  <si>
    <t>TBC</t>
  </si>
  <si>
    <t>CHS</t>
  </si>
  <si>
    <t>NWX</t>
  </si>
  <si>
    <t>VIT NIT</t>
  </si>
  <si>
    <t>BLW</t>
  </si>
  <si>
    <t>BELAWAN</t>
  </si>
  <si>
    <t>SYD</t>
  </si>
  <si>
    <t>SYDNEY</t>
  </si>
  <si>
    <t>MEL</t>
  </si>
  <si>
    <t>MELBOURNE</t>
  </si>
  <si>
    <t>BRISBANE</t>
  </si>
  <si>
    <t>BNE</t>
  </si>
  <si>
    <t>Penang - Hong Kong - Vancouver - Toronto - Montreal By Rail</t>
  </si>
  <si>
    <t>Penang - Hong Kong - Shekou - Rotterdam - Hamburg - Antwerp</t>
  </si>
  <si>
    <t>PEN-PENANG / TAO-QINGDAO / SYD-SYDNEY / MEL-MELBOURNE / BNE-BRISBANE</t>
  </si>
  <si>
    <t>PEN-PENANG / HKG-HONG KONG / SKU-SHEKOU / RTM-ROTTERDAM / HAM-HAMBURG / ANR -ANTWERP</t>
  </si>
  <si>
    <t xml:space="preserve">VIA SKU TO ROTTERDAM / HAMBURG / ANTWERP </t>
  </si>
  <si>
    <t>AEX WB [ Via SHEKOU-DOUBLE TSP ]</t>
  </si>
  <si>
    <t>NW1 EB [ Via HONG KONG ]</t>
  </si>
  <si>
    <t>CA2 SB [ Via QINGDAO ]</t>
  </si>
  <si>
    <t>VIA TAO TO SYDNEY / MELBOURNE / BRISBANE</t>
  </si>
  <si>
    <t>VIA HKG TO VANCOUVER / TORONTO / MONTREAL</t>
  </si>
  <si>
    <t>PEN-PENANG / HKG-HONG KONG / VAN-VANCOUVER / TOR-TORONTO / MTR-MONTREAL</t>
  </si>
  <si>
    <t>KOREA-CHINA-MALAYSIA II SERVICE (DIRECT CALL)</t>
  </si>
  <si>
    <t>0BYCSN</t>
  </si>
  <si>
    <t>0BYCUN</t>
  </si>
  <si>
    <t>0BYCWN</t>
  </si>
  <si>
    <t>0BYCYN</t>
  </si>
  <si>
    <t>*QEL</t>
  </si>
  <si>
    <t>*MTT</t>
  </si>
  <si>
    <t>PERFECT 22</t>
  </si>
  <si>
    <t>PRFC</t>
  </si>
  <si>
    <t>NW1 EB VIA RAIL</t>
  </si>
  <si>
    <t>**KCM2 NOT ALLOWED CARRY FLEXIBAGS</t>
  </si>
  <si>
    <t>AEC-EB (VIA QINGDAO)</t>
  </si>
  <si>
    <t>VIA TAO TO MANZANILLO - JACKSONVILLE - CHARLESTON - NEWARK - NORFOLK</t>
  </si>
  <si>
    <t>PEN-PENANG / TAO-QINGDAO / MZO-MANZANILLO / JAO-JACKSONVILLE / CHS-CHARLESTON / NWX-NEWARK / ORF-NORFOLK</t>
  </si>
  <si>
    <t>Penang - Port Klang</t>
  </si>
  <si>
    <t>VES</t>
  </si>
  <si>
    <t>FEEDER SCHEDULE (VES)</t>
  </si>
  <si>
    <t>Closing Time : EVERY MON @ 0200HRS</t>
  </si>
  <si>
    <t>Closing Time : EVERY SUN @ 0100HRS / THU @ 0100HRS</t>
  </si>
  <si>
    <t>PEN-PENANG / PKW- PORT KLANG</t>
  </si>
  <si>
    <t>013 - 829 0589</t>
  </si>
  <si>
    <t>HPH</t>
  </si>
  <si>
    <t>VIP GREEN PORT</t>
  </si>
  <si>
    <t>HCM</t>
  </si>
  <si>
    <t>CAT LAI</t>
  </si>
  <si>
    <t>VIA HKG TO HAIPHONG / HO CHI MINH</t>
  </si>
  <si>
    <t>PEN-PENANG / HKG-HONG KONG / HPH-HAIPHONG / HCM-HO CHI MINH</t>
  </si>
  <si>
    <t>Penang - Hong Kong - Haiphong - Ho Chi Minh</t>
  </si>
  <si>
    <t>JTK2 SB / JTK3 SB</t>
  </si>
  <si>
    <t>JTK2 SB &amp; JTK3 SB</t>
  </si>
  <si>
    <t>JTK2 SB / JTK3 SB [ Via HONG KONG ]</t>
  </si>
  <si>
    <t>NZE SB [ Via HONG KONG ]</t>
  </si>
  <si>
    <t>NZE-SB</t>
  </si>
  <si>
    <t>LYT</t>
  </si>
  <si>
    <t>LYTTELTON</t>
  </si>
  <si>
    <t>VIA HKG TO AUCKLAND / TAURANGA</t>
  </si>
  <si>
    <t>PEN-PENANG / HKG-HONG KONG / AKL-AUCKLAND / TRG-TAURANGA / LYT-LYTTELTON</t>
  </si>
  <si>
    <t>CA3-SB</t>
  </si>
  <si>
    <t>ADL</t>
  </si>
  <si>
    <t>ADELAIDE</t>
  </si>
  <si>
    <t>FRE</t>
  </si>
  <si>
    <t>FREMANTLE</t>
  </si>
  <si>
    <t>CA3 SB</t>
  </si>
  <si>
    <t>Penang - Qingdao - Brisbane - Sydney - Melbourne - Adelaide - Fremantle</t>
  </si>
  <si>
    <t>Penang - Hong Kong - Auckland - Tauranga</t>
  </si>
  <si>
    <t>P222252</t>
  </si>
  <si>
    <t>P222254</t>
  </si>
  <si>
    <t>P222256</t>
  </si>
  <si>
    <t>NTGR</t>
  </si>
  <si>
    <t>NOTHERN GENERAL</t>
  </si>
  <si>
    <t>0BYD0N</t>
  </si>
  <si>
    <t>0BYD2N</t>
  </si>
  <si>
    <t>0BYD4N</t>
  </si>
  <si>
    <t>CMA  CGM PUGET</t>
  </si>
  <si>
    <t>P222258</t>
  </si>
  <si>
    <t>P222260</t>
  </si>
  <si>
    <t>P222262</t>
  </si>
  <si>
    <t>P222264</t>
  </si>
  <si>
    <t>P222266</t>
  </si>
  <si>
    <t>0BYD6N</t>
  </si>
  <si>
    <t>0BYD8N</t>
  </si>
  <si>
    <t>0BYEAN</t>
  </si>
  <si>
    <t>0BYECN</t>
  </si>
  <si>
    <t>0BYEEN</t>
  </si>
  <si>
    <t>0BYEGN</t>
  </si>
  <si>
    <t>0BYEIN</t>
  </si>
  <si>
    <t>0BYEKN</t>
  </si>
  <si>
    <t>0BYEMN</t>
  </si>
  <si>
    <t>CMA CGM SANTOS</t>
  </si>
  <si>
    <t>CSAN</t>
  </si>
  <si>
    <t>CM3 NORTHBOUND SERVICE [ Penang - Port Klang - Nansha - Hong Kong - Qingdao - Shanghai - Xiamen ]</t>
  </si>
  <si>
    <t>PEN-PENANG / PKW-PORT KLANG / 0NW-NANSHA / HKG-HONG KONG / TAO-QINGDAO / SHA-SHANGHAI / XMN-XIAMEN</t>
  </si>
  <si>
    <t>TSL SHEKOU</t>
  </si>
  <si>
    <t>TBA</t>
  </si>
  <si>
    <t>IAL TBN</t>
  </si>
  <si>
    <t>ESL TBN</t>
  </si>
  <si>
    <t>STRUCTURAL BLANK</t>
  </si>
  <si>
    <t>Penang - Port Klang - Nansha - Hong Kong - Qingdao - Shanghai - Xiamen</t>
  </si>
  <si>
    <t>Penang - Qingdao - Jacksonville - Charleston - Newark - Norfolk</t>
  </si>
  <si>
    <t>STARTING 04/01/2023</t>
  </si>
  <si>
    <t>SALAM MAJU</t>
  </si>
  <si>
    <t>KSMJ2226E</t>
  </si>
  <si>
    <t>MTT SAISUNEE</t>
  </si>
  <si>
    <t>22MS089E</t>
  </si>
  <si>
    <t>MTSS</t>
  </si>
  <si>
    <t>KSMJ2227E</t>
  </si>
  <si>
    <t>22MS090E</t>
  </si>
  <si>
    <t>KSMJ2228E</t>
  </si>
  <si>
    <t>23MS091E</t>
  </si>
  <si>
    <t>KSMJ2229E</t>
  </si>
  <si>
    <t>23MS092E</t>
  </si>
  <si>
    <t>AIS EB</t>
  </si>
  <si>
    <t>(QQCTU-PHASE 4)</t>
  </si>
  <si>
    <t>(KIT)</t>
  </si>
  <si>
    <t>(HJNC)</t>
  </si>
  <si>
    <t>PEN-PENANG / PKW-PORT KLANG / TAO-QINGDAO / SHA-SHANGHAI / MNN-MANILA (NORTH) / KWY-KWANGYANG / PUS-BUSAN</t>
  </si>
  <si>
    <t>Penang - Port Klang - Manila (North) - Qingdao - Shanghai - Xingang</t>
  </si>
  <si>
    <t>Penang - Port Klang - Manila (North) - Qingdao - Shanghai - Kwangyang - Pusan [VIA CM3]</t>
  </si>
  <si>
    <t>IFX EB / AIS EB</t>
  </si>
  <si>
    <t>VIA PKW TO MANILA NORTH / QINGDAO / SHANGHAI / XINGANG / NEW ZEALAND / CANADA</t>
  </si>
  <si>
    <t>CM3 - IFX EB /AIS EB [ Via Port Klang ]</t>
  </si>
  <si>
    <t>CM3 - VIA PKW TO MANILA NORTH / QINGDAO / SHANGHAI / KWANGYANG / BUSAN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</si>
</sst>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409]d\-mmm;@"/>
    <numFmt numFmtId="165" formatCode="\±\ 0\ [$DAYS]"/>
    <numFmt numFmtId="166" formatCode="[$UPDATED]\ dd\-mmm\-yy;@"/>
    <numFmt numFmtId="167" formatCode="yyyy\ \-\ mmmm"/>
    <numFmt numFmtId="168" formatCode="[$-409]ddd;@"/>
  </numFmts>
  <fonts count="4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name val="Times New Roman"/>
      <family val="1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u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u/>
      <sz val="1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u/>
      <sz val="7.5"/>
      <color indexed="12"/>
      <name val="Times New Roman"/>
      <family val="1"/>
    </font>
    <font>
      <i/>
      <sz val="11"/>
      <name val="Calibri"/>
      <family val="2"/>
      <scheme val="minor"/>
    </font>
    <font>
      <b/>
      <i/>
      <sz val="14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10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20"/>
      <color indexed="9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10"/>
      <color rgb="FF0000FF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name val="新細明體"/>
      <family val="1"/>
      <charset val="136"/>
    </font>
    <font>
      <b/>
      <i/>
      <sz val="11"/>
      <color indexed="10"/>
      <name val="Calibri"/>
      <family val="2"/>
      <scheme val="minor"/>
    </font>
    <font>
      <sz val="11"/>
      <color rgb="FF0000FF"/>
      <name val="Calibri"/>
      <family val="2"/>
      <scheme val="minor"/>
    </font>
    <font>
      <b/>
      <u/>
      <sz val="11"/>
      <color rgb="FF0000FF"/>
      <name val="Calibri"/>
      <family val="2"/>
      <scheme val="minor"/>
    </font>
    <font>
      <b/>
      <i/>
      <sz val="18"/>
      <color rgb="FF0000FF"/>
      <name val="Times New Roman"/>
      <family val="1"/>
    </font>
    <font>
      <sz val="11"/>
      <color rgb="FF00B050"/>
      <name val="Calibri"/>
      <family val="2"/>
      <scheme val="minor"/>
    </font>
    <font>
      <b/>
      <sz val="11"/>
      <color rgb="FFFFFF00"/>
      <name val="Calibri"/>
      <family val="2"/>
      <scheme val="minor"/>
    </font>
    <font>
      <u/>
      <sz val="11"/>
      <name val="Calibri"/>
      <family val="2"/>
      <scheme val="minor"/>
    </font>
    <font>
      <sz val="10"/>
      <name val="Calibri"/>
      <family val="2"/>
      <scheme val="minor"/>
    </font>
    <font>
      <b/>
      <sz val="20"/>
      <name val="Calibri"/>
      <family val="2"/>
      <scheme val="minor"/>
    </font>
    <font>
      <u/>
      <sz val="11"/>
      <color rgb="FF0000FF"/>
      <name val="Calibri"/>
      <family val="2"/>
      <scheme val="minor"/>
    </font>
    <font>
      <b/>
      <sz val="10"/>
      <color rgb="FF0000FF"/>
      <name val="Calibri"/>
      <family val="2"/>
      <scheme val="minor"/>
    </font>
    <font>
      <sz val="12"/>
      <color theme="1"/>
      <name val="Calibri"/>
      <family val="2"/>
      <charset val="136"/>
      <scheme val="minor"/>
    </font>
    <font>
      <u/>
      <sz val="10"/>
      <color indexed="12"/>
      <name val="Arial"/>
      <family val="2"/>
    </font>
    <font>
      <b/>
      <sz val="11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70C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14999847407452621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3" fillId="0" borderId="0" applyNumberFormat="0" applyFill="0" applyBorder="0" applyAlignment="0" applyProtection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28" fillId="0" borderId="0"/>
    <xf numFmtId="0" fontId="6" fillId="0" borderId="0"/>
    <xf numFmtId="0" fontId="6" fillId="0" borderId="0"/>
    <xf numFmtId="0" fontId="40" fillId="0" borderId="0">
      <alignment vertical="center"/>
    </xf>
    <xf numFmtId="0" fontId="41" fillId="0" borderId="0" applyNumberFormat="0" applyFill="0" applyBorder="0" applyAlignment="0" applyProtection="0">
      <alignment vertical="top"/>
      <protection locked="0"/>
    </xf>
  </cellStyleXfs>
  <cellXfs count="351">
    <xf numFmtId="0" fontId="0" fillId="0" borderId="0" xfId="0"/>
    <xf numFmtId="0" fontId="1" fillId="0" borderId="0" xfId="0" applyFont="1" applyAlignment="1">
      <alignment horizontal="left" indent="1"/>
    </xf>
    <xf numFmtId="0" fontId="1" fillId="0" borderId="0" xfId="0" applyFont="1" applyAlignment="1">
      <alignment horizontal="center"/>
    </xf>
    <xf numFmtId="0" fontId="3" fillId="2" borderId="1" xfId="1" applyFill="1" applyBorder="1" applyAlignment="1">
      <alignment horizontal="left" indent="1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left" inden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2" applyFont="1"/>
    <xf numFmtId="0" fontId="7" fillId="0" borderId="0" xfId="2" applyFont="1" applyAlignment="1">
      <alignment horizontal="center"/>
    </xf>
    <xf numFmtId="0" fontId="8" fillId="0" borderId="0" xfId="2" applyFont="1"/>
    <xf numFmtId="0" fontId="8" fillId="0" borderId="0" xfId="2" applyFont="1" applyAlignment="1">
      <alignment vertical="center"/>
    </xf>
    <xf numFmtId="0" fontId="8" fillId="0" borderId="0" xfId="2" applyFont="1" applyAlignment="1">
      <alignment horizontal="left" vertical="center"/>
    </xf>
    <xf numFmtId="0" fontId="7" fillId="0" borderId="0" xfId="3" applyFont="1"/>
    <xf numFmtId="0" fontId="9" fillId="0" borderId="0" xfId="3" applyFont="1"/>
    <xf numFmtId="0" fontId="10" fillId="0" borderId="0" xfId="3" applyFont="1"/>
    <xf numFmtId="0" fontId="7" fillId="0" borderId="0" xfId="2" applyFont="1" applyAlignment="1">
      <alignment vertical="center"/>
    </xf>
    <xf numFmtId="0" fontId="10" fillId="0" borderId="0" xfId="2" applyFont="1" applyAlignment="1">
      <alignment vertical="center"/>
    </xf>
    <xf numFmtId="0" fontId="11" fillId="0" borderId="0" xfId="3" applyFont="1"/>
    <xf numFmtId="0" fontId="8" fillId="0" borderId="0" xfId="2" applyFont="1" applyAlignment="1">
      <alignment horizontal="center" vertical="center"/>
    </xf>
    <xf numFmtId="0" fontId="10" fillId="0" borderId="0" xfId="2" applyFont="1" applyAlignment="1">
      <alignment horizontal="left" vertical="center"/>
    </xf>
    <xf numFmtId="0" fontId="12" fillId="0" borderId="0" xfId="3" applyFont="1"/>
    <xf numFmtId="0" fontId="12" fillId="0" borderId="0" xfId="4" applyFont="1" applyFill="1" applyBorder="1" applyAlignment="1" applyProtection="1"/>
    <xf numFmtId="0" fontId="14" fillId="0" borderId="0" xfId="3" applyFont="1"/>
    <xf numFmtId="0" fontId="12" fillId="0" borderId="0" xfId="2" applyFont="1"/>
    <xf numFmtId="0" fontId="15" fillId="0" borderId="0" xfId="2" applyFont="1" applyAlignment="1">
      <alignment horizontal="left" vertical="center"/>
    </xf>
    <xf numFmtId="0" fontId="7" fillId="0" borderId="0" xfId="3" applyFont="1" applyAlignment="1">
      <alignment horizontal="center"/>
    </xf>
    <xf numFmtId="0" fontId="16" fillId="0" borderId="0" xfId="2" applyFont="1"/>
    <xf numFmtId="0" fontId="17" fillId="0" borderId="0" xfId="0" applyFont="1" applyAlignment="1">
      <alignment horizontal="left"/>
    </xf>
    <xf numFmtId="0" fontId="17" fillId="0" borderId="0" xfId="2" applyFont="1" applyAlignment="1">
      <alignment horizontal="left"/>
    </xf>
    <xf numFmtId="0" fontId="14" fillId="0" borderId="0" xfId="2" applyFont="1"/>
    <xf numFmtId="16" fontId="16" fillId="0" borderId="0" xfId="2" applyNumberFormat="1" applyFont="1" applyAlignment="1">
      <alignment horizontal="center"/>
    </xf>
    <xf numFmtId="0" fontId="16" fillId="0" borderId="0" xfId="2" applyFont="1" applyAlignment="1">
      <alignment horizontal="center"/>
    </xf>
    <xf numFmtId="0" fontId="10" fillId="0" borderId="0" xfId="2" applyFont="1"/>
    <xf numFmtId="0" fontId="7" fillId="0" borderId="0" xfId="2" applyFont="1" applyAlignment="1">
      <alignment horizontal="center" vertical="center"/>
    </xf>
    <xf numFmtId="164" fontId="7" fillId="0" borderId="1" xfId="2" quotePrefix="1" applyNumberFormat="1" applyFont="1" applyBorder="1" applyAlignment="1">
      <alignment horizontal="center" vertical="center"/>
    </xf>
    <xf numFmtId="164" fontId="7" fillId="0" borderId="1" xfId="2" applyNumberFormat="1" applyFont="1" applyBorder="1" applyAlignment="1">
      <alignment horizontal="center" vertical="center"/>
    </xf>
    <xf numFmtId="165" fontId="16" fillId="0" borderId="2" xfId="0" applyNumberFormat="1" applyFont="1" applyBorder="1" applyAlignment="1">
      <alignment horizontal="center"/>
    </xf>
    <xf numFmtId="0" fontId="7" fillId="0" borderId="2" xfId="2" applyFont="1" applyBorder="1" applyAlignment="1">
      <alignment horizontal="center" vertical="center"/>
    </xf>
    <xf numFmtId="0" fontId="16" fillId="0" borderId="4" xfId="2" applyFont="1" applyBorder="1" applyAlignment="1">
      <alignment horizontal="center" vertical="center"/>
    </xf>
    <xf numFmtId="0" fontId="7" fillId="0" borderId="4" xfId="2" applyFont="1" applyBorder="1" applyAlignment="1">
      <alignment horizontal="center" vertical="center"/>
    </xf>
    <xf numFmtId="0" fontId="16" fillId="0" borderId="5" xfId="2" applyFont="1" applyBorder="1" applyAlignment="1">
      <alignment horizontal="center" vertical="center"/>
    </xf>
    <xf numFmtId="0" fontId="7" fillId="0" borderId="5" xfId="2" applyFont="1" applyBorder="1" applyAlignment="1">
      <alignment horizontal="center" vertical="center"/>
    </xf>
    <xf numFmtId="0" fontId="18" fillId="0" borderId="0" xfId="2" applyFont="1" applyAlignment="1">
      <alignment vertical="center"/>
    </xf>
    <xf numFmtId="0" fontId="19" fillId="0" borderId="0" xfId="2" applyFont="1" applyAlignment="1">
      <alignment vertical="center"/>
    </xf>
    <xf numFmtId="0" fontId="20" fillId="0" borderId="0" xfId="2" applyFont="1" applyAlignment="1">
      <alignment vertical="center"/>
    </xf>
    <xf numFmtId="0" fontId="21" fillId="0" borderId="0" xfId="2" applyFont="1" applyAlignment="1">
      <alignment vertical="center"/>
    </xf>
    <xf numFmtId="16" fontId="18" fillId="0" borderId="0" xfId="2" applyNumberFormat="1" applyFont="1" applyAlignment="1">
      <alignment vertical="center"/>
    </xf>
    <xf numFmtId="0" fontId="24" fillId="0" borderId="0" xfId="2" applyFont="1" applyAlignment="1">
      <alignment horizontal="center" vertical="center"/>
    </xf>
    <xf numFmtId="0" fontId="25" fillId="0" borderId="0" xfId="2" applyFont="1" applyAlignment="1">
      <alignment horizontal="center" vertical="center"/>
    </xf>
    <xf numFmtId="164" fontId="7" fillId="0" borderId="0" xfId="2" applyNumberFormat="1" applyFont="1" applyAlignment="1">
      <alignment horizontal="center" vertical="center"/>
    </xf>
    <xf numFmtId="164" fontId="7" fillId="0" borderId="0" xfId="2" quotePrefix="1" applyNumberFormat="1" applyFont="1" applyAlignment="1">
      <alignment horizontal="center" vertical="center"/>
    </xf>
    <xf numFmtId="164" fontId="18" fillId="0" borderId="0" xfId="2" applyNumberFormat="1" applyFont="1" applyAlignment="1">
      <alignment vertical="center"/>
    </xf>
    <xf numFmtId="164" fontId="20" fillId="0" borderId="0" xfId="2" applyNumberFormat="1" applyFont="1" applyAlignment="1">
      <alignment vertical="center"/>
    </xf>
    <xf numFmtId="164" fontId="16" fillId="0" borderId="5" xfId="2" applyNumberFormat="1" applyFont="1" applyBorder="1" applyAlignment="1">
      <alignment horizontal="center" vertical="center"/>
    </xf>
    <xf numFmtId="164" fontId="16" fillId="0" borderId="4" xfId="2" applyNumberFormat="1" applyFont="1" applyBorder="1" applyAlignment="1">
      <alignment horizontal="center" vertical="center"/>
    </xf>
    <xf numFmtId="164" fontId="7" fillId="0" borderId="2" xfId="2" applyNumberFormat="1" applyFont="1" applyBorder="1" applyAlignment="1">
      <alignment horizontal="center" vertical="center"/>
    </xf>
    <xf numFmtId="164" fontId="16" fillId="0" borderId="0" xfId="2" applyNumberFormat="1" applyFont="1" applyAlignment="1">
      <alignment horizontal="center"/>
    </xf>
    <xf numFmtId="164" fontId="7" fillId="0" borderId="0" xfId="2" applyNumberFormat="1" applyFont="1" applyAlignment="1">
      <alignment horizontal="center"/>
    </xf>
    <xf numFmtId="164" fontId="7" fillId="0" borderId="0" xfId="3" applyNumberFormat="1" applyFont="1"/>
    <xf numFmtId="164" fontId="8" fillId="0" borderId="0" xfId="2" applyNumberFormat="1" applyFont="1"/>
    <xf numFmtId="164" fontId="14" fillId="0" borderId="0" xfId="3" applyNumberFormat="1" applyFont="1"/>
    <xf numFmtId="164" fontId="8" fillId="0" borderId="0" xfId="2" applyNumberFormat="1" applyFont="1" applyAlignment="1">
      <alignment vertical="center"/>
    </xf>
    <xf numFmtId="164" fontId="10" fillId="0" borderId="0" xfId="2" applyNumberFormat="1" applyFont="1" applyAlignment="1">
      <alignment vertical="center"/>
    </xf>
    <xf numFmtId="164" fontId="7" fillId="0" borderId="0" xfId="2" applyNumberFormat="1" applyFont="1"/>
    <xf numFmtId="0" fontId="29" fillId="0" borderId="0" xfId="2" applyFont="1" applyAlignment="1">
      <alignment horizontal="left"/>
    </xf>
    <xf numFmtId="0" fontId="29" fillId="0" borderId="0" xfId="0" applyFont="1" applyAlignment="1">
      <alignment horizontal="left"/>
    </xf>
    <xf numFmtId="0" fontId="4" fillId="0" borderId="11" xfId="2" applyFont="1" applyBorder="1" applyAlignment="1">
      <alignment horizontal="center" vertical="center"/>
    </xf>
    <xf numFmtId="0" fontId="4" fillId="0" borderId="4" xfId="2" applyFont="1" applyBorder="1" applyAlignment="1">
      <alignment horizontal="center" vertical="center"/>
    </xf>
    <xf numFmtId="164" fontId="30" fillId="0" borderId="6" xfId="2" quotePrefix="1" applyNumberFormat="1" applyFont="1" applyBorder="1" applyAlignment="1">
      <alignment horizontal="center" vertical="center"/>
    </xf>
    <xf numFmtId="164" fontId="30" fillId="0" borderId="1" xfId="2" quotePrefix="1" applyNumberFormat="1" applyFont="1" applyBorder="1" applyAlignment="1">
      <alignment horizontal="center" vertical="center"/>
    </xf>
    <xf numFmtId="0" fontId="31" fillId="0" borderId="0" xfId="3" applyFont="1"/>
    <xf numFmtId="0" fontId="30" fillId="0" borderId="0" xfId="3" applyFont="1"/>
    <xf numFmtId="0" fontId="30" fillId="0" borderId="0" xfId="3" applyFont="1" applyAlignment="1">
      <alignment horizontal="center"/>
    </xf>
    <xf numFmtId="0" fontId="30" fillId="0" borderId="4" xfId="2" applyFont="1" applyBorder="1" applyAlignment="1">
      <alignment horizontal="center" vertical="center"/>
    </xf>
    <xf numFmtId="0" fontId="16" fillId="0" borderId="5" xfId="6" applyFont="1" applyBorder="1" applyAlignment="1">
      <alignment horizontal="center" vertical="center"/>
    </xf>
    <xf numFmtId="0" fontId="16" fillId="0" borderId="4" xfId="6" applyFont="1" applyBorder="1" applyAlignment="1">
      <alignment horizontal="center" vertical="center"/>
    </xf>
    <xf numFmtId="164" fontId="19" fillId="0" borderId="0" xfId="2" applyNumberFormat="1" applyFont="1" applyAlignment="1">
      <alignment vertical="center"/>
    </xf>
    <xf numFmtId="164" fontId="16" fillId="0" borderId="0" xfId="2" applyNumberFormat="1" applyFont="1"/>
    <xf numFmtId="164" fontId="7" fillId="0" borderId="0" xfId="2" applyNumberFormat="1" applyFont="1" applyAlignment="1">
      <alignment vertical="center"/>
    </xf>
    <xf numFmtId="0" fontId="16" fillId="0" borderId="4" xfId="6" applyFont="1" applyBorder="1" applyAlignment="1">
      <alignment horizontal="center" vertical="center" wrapText="1"/>
    </xf>
    <xf numFmtId="0" fontId="16" fillId="0" borderId="4" xfId="2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7" fillId="2" borderId="1" xfId="0" applyFont="1" applyFill="1" applyBorder="1" applyAlignment="1">
      <alignment horizontal="center"/>
    </xf>
    <xf numFmtId="0" fontId="7" fillId="2" borderId="1" xfId="1" applyFont="1" applyFill="1" applyBorder="1" applyAlignment="1">
      <alignment horizontal="left" indent="1"/>
    </xf>
    <xf numFmtId="0" fontId="3" fillId="2" borderId="1" xfId="1" quotePrefix="1" applyFill="1" applyBorder="1" applyAlignment="1">
      <alignment horizontal="left" indent="1"/>
    </xf>
    <xf numFmtId="0" fontId="7" fillId="0" borderId="5" xfId="2" applyFont="1" applyBorder="1" applyAlignment="1" applyProtection="1">
      <alignment horizontal="center" vertical="center"/>
      <protection locked="0"/>
    </xf>
    <xf numFmtId="0" fontId="16" fillId="0" borderId="5" xfId="2" applyFont="1" applyBorder="1" applyAlignment="1" applyProtection="1">
      <alignment horizontal="center" vertical="center"/>
      <protection locked="0"/>
    </xf>
    <xf numFmtId="0" fontId="16" fillId="0" borderId="4" xfId="2" applyFont="1" applyBorder="1" applyAlignment="1" applyProtection="1">
      <alignment horizontal="center" vertical="center"/>
      <protection locked="0"/>
    </xf>
    <xf numFmtId="0" fontId="7" fillId="0" borderId="4" xfId="2" applyFont="1" applyBorder="1" applyAlignment="1" applyProtection="1">
      <alignment horizontal="center" vertical="center"/>
      <protection locked="0"/>
    </xf>
    <xf numFmtId="0" fontId="7" fillId="0" borderId="2" xfId="2" applyFont="1" applyBorder="1" applyAlignment="1" applyProtection="1">
      <alignment horizontal="center" vertical="center"/>
      <protection locked="0"/>
    </xf>
    <xf numFmtId="0" fontId="7" fillId="0" borderId="1" xfId="2" applyFont="1" applyBorder="1" applyAlignment="1" applyProtection="1">
      <alignment horizontal="center" vertical="center"/>
      <protection locked="0"/>
    </xf>
    <xf numFmtId="164" fontId="7" fillId="0" borderId="1" xfId="2" applyNumberFormat="1" applyFont="1" applyBorder="1" applyAlignment="1" applyProtection="1">
      <alignment horizontal="center" vertical="center" wrapText="1"/>
      <protection locked="0"/>
    </xf>
    <xf numFmtId="0" fontId="16" fillId="0" borderId="17" xfId="2" applyFont="1" applyBorder="1" applyAlignment="1">
      <alignment horizontal="center" vertical="center"/>
    </xf>
    <xf numFmtId="0" fontId="16" fillId="0" borderId="18" xfId="2" applyFont="1" applyBorder="1" applyAlignment="1">
      <alignment horizontal="center" vertical="center"/>
    </xf>
    <xf numFmtId="164" fontId="16" fillId="0" borderId="18" xfId="2" applyNumberFormat="1" applyFont="1" applyBorder="1" applyAlignment="1">
      <alignment horizontal="center" vertical="center"/>
    </xf>
    <xf numFmtId="165" fontId="16" fillId="0" borderId="19" xfId="0" applyNumberFormat="1" applyFont="1" applyBorder="1" applyAlignment="1">
      <alignment horizontal="center"/>
    </xf>
    <xf numFmtId="164" fontId="7" fillId="0" borderId="20" xfId="2" applyNumberFormat="1" applyFont="1" applyBorder="1" applyAlignment="1">
      <alignment horizontal="center" vertical="center"/>
    </xf>
    <xf numFmtId="165" fontId="16" fillId="0" borderId="22" xfId="0" applyNumberFormat="1" applyFont="1" applyBorder="1" applyAlignment="1">
      <alignment horizontal="center"/>
    </xf>
    <xf numFmtId="0" fontId="16" fillId="0" borderId="21" xfId="6" applyFont="1" applyBorder="1" applyAlignment="1">
      <alignment horizontal="center" vertical="center"/>
    </xf>
    <xf numFmtId="0" fontId="16" fillId="0" borderId="15" xfId="6" applyFont="1" applyBorder="1" applyAlignment="1">
      <alignment horizontal="center" vertical="center"/>
    </xf>
    <xf numFmtId="164" fontId="7" fillId="0" borderId="13" xfId="2" applyNumberFormat="1" applyFont="1" applyBorder="1" applyAlignment="1">
      <alignment horizontal="center" vertical="center"/>
    </xf>
    <xf numFmtId="164" fontId="16" fillId="0" borderId="17" xfId="2" applyNumberFormat="1" applyFont="1" applyBorder="1" applyAlignment="1">
      <alignment horizontal="center" vertical="center"/>
    </xf>
    <xf numFmtId="167" fontId="21" fillId="0" borderId="0" xfId="0" applyNumberFormat="1" applyFont="1" applyAlignment="1" applyProtection="1">
      <alignment horizontal="left" vertical="center"/>
      <protection locked="0"/>
    </xf>
    <xf numFmtId="0" fontId="32" fillId="0" borderId="0" xfId="7" applyFont="1"/>
    <xf numFmtId="168" fontId="7" fillId="0" borderId="1" xfId="2" applyNumberFormat="1" applyFont="1" applyBorder="1" applyAlignment="1" applyProtection="1">
      <alignment horizontal="center" vertical="center"/>
      <protection locked="0"/>
    </xf>
    <xf numFmtId="168" fontId="18" fillId="0" borderId="0" xfId="2" applyNumberFormat="1" applyFont="1" applyAlignment="1">
      <alignment vertical="center"/>
    </xf>
    <xf numFmtId="168" fontId="20" fillId="0" borderId="0" xfId="2" applyNumberFormat="1" applyFont="1" applyAlignment="1">
      <alignment vertical="center"/>
    </xf>
    <xf numFmtId="168" fontId="16" fillId="0" borderId="5" xfId="2" applyNumberFormat="1" applyFont="1" applyBorder="1" applyAlignment="1">
      <alignment horizontal="center" vertical="center"/>
    </xf>
    <xf numFmtId="168" fontId="16" fillId="0" borderId="4" xfId="2" applyNumberFormat="1" applyFont="1" applyBorder="1" applyAlignment="1">
      <alignment horizontal="center" vertical="center"/>
    </xf>
    <xf numFmtId="168" fontId="7" fillId="0" borderId="2" xfId="2" applyNumberFormat="1" applyFont="1" applyBorder="1" applyAlignment="1">
      <alignment horizontal="center" vertical="center"/>
    </xf>
    <xf numFmtId="168" fontId="7" fillId="0" borderId="1" xfId="2" applyNumberFormat="1" applyFont="1" applyBorder="1" applyAlignment="1">
      <alignment horizontal="center" vertical="center"/>
    </xf>
    <xf numFmtId="168" fontId="16" fillId="0" borderId="0" xfId="2" applyNumberFormat="1" applyFont="1" applyAlignment="1">
      <alignment horizontal="center"/>
    </xf>
    <xf numFmtId="168" fontId="7" fillId="0" borderId="0" xfId="2" applyNumberFormat="1" applyFont="1"/>
    <xf numFmtId="168" fontId="7" fillId="0" borderId="0" xfId="3" applyNumberFormat="1" applyFont="1" applyAlignment="1">
      <alignment horizontal="center"/>
    </xf>
    <xf numFmtId="168" fontId="8" fillId="0" borderId="0" xfId="2" applyNumberFormat="1" applyFont="1"/>
    <xf numFmtId="168" fontId="12" fillId="0" borderId="0" xfId="3" applyNumberFormat="1" applyFont="1"/>
    <xf numFmtId="168" fontId="10" fillId="0" borderId="0" xfId="3" applyNumberFormat="1" applyFont="1"/>
    <xf numFmtId="168" fontId="11" fillId="0" borderId="0" xfId="3" applyNumberFormat="1" applyFont="1"/>
    <xf numFmtId="168" fontId="9" fillId="0" borderId="0" xfId="3" applyNumberFormat="1" applyFont="1"/>
    <xf numFmtId="168" fontId="7" fillId="0" borderId="0" xfId="3" applyNumberFormat="1" applyFont="1"/>
    <xf numFmtId="168" fontId="8" fillId="0" borderId="0" xfId="2" applyNumberFormat="1" applyFont="1" applyAlignment="1">
      <alignment vertical="center"/>
    </xf>
    <xf numFmtId="0" fontId="16" fillId="0" borderId="1" xfId="2" applyFont="1" applyBorder="1" applyAlignment="1">
      <alignment horizontal="center" vertical="center"/>
    </xf>
    <xf numFmtId="168" fontId="33" fillId="0" borderId="1" xfId="2" applyNumberFormat="1" applyFont="1" applyBorder="1" applyAlignment="1">
      <alignment horizontal="center" vertical="center"/>
    </xf>
    <xf numFmtId="165" fontId="4" fillId="0" borderId="12" xfId="0" applyNumberFormat="1" applyFont="1" applyBorder="1" applyAlignment="1">
      <alignment horizontal="center"/>
    </xf>
    <xf numFmtId="165" fontId="4" fillId="0" borderId="2" xfId="0" applyNumberFormat="1" applyFont="1" applyBorder="1" applyAlignment="1">
      <alignment horizontal="center"/>
    </xf>
    <xf numFmtId="165" fontId="7" fillId="0" borderId="19" xfId="0" applyNumberFormat="1" applyFont="1" applyBorder="1" applyAlignment="1">
      <alignment horizontal="center"/>
    </xf>
    <xf numFmtId="165" fontId="7" fillId="0" borderId="12" xfId="0" applyNumberFormat="1" applyFont="1" applyBorder="1" applyAlignment="1">
      <alignment horizontal="center"/>
    </xf>
    <xf numFmtId="165" fontId="7" fillId="0" borderId="2" xfId="0" applyNumberFormat="1" applyFont="1" applyBorder="1" applyAlignment="1">
      <alignment horizontal="center"/>
    </xf>
    <xf numFmtId="0" fontId="4" fillId="0" borderId="10" xfId="2" applyFont="1" applyBorder="1" applyAlignment="1">
      <alignment horizontal="center" vertical="center"/>
    </xf>
    <xf numFmtId="0" fontId="4" fillId="0" borderId="5" xfId="2" applyFont="1" applyBorder="1" applyAlignment="1">
      <alignment horizontal="center" vertical="center"/>
    </xf>
    <xf numFmtId="0" fontId="16" fillId="0" borderId="13" xfId="2" applyFont="1" applyBorder="1" applyAlignment="1">
      <alignment horizontal="center" vertical="center"/>
    </xf>
    <xf numFmtId="0" fontId="16" fillId="0" borderId="9" xfId="2" applyFont="1" applyBorder="1" applyAlignment="1">
      <alignment horizontal="center" vertical="center"/>
    </xf>
    <xf numFmtId="0" fontId="7" fillId="5" borderId="1" xfId="2" applyFont="1" applyFill="1" applyBorder="1" applyAlignment="1">
      <alignment horizontal="center" vertical="center"/>
    </xf>
    <xf numFmtId="168" fontId="7" fillId="5" borderId="1" xfId="2" applyNumberFormat="1" applyFont="1" applyFill="1" applyBorder="1" applyAlignment="1">
      <alignment horizontal="center" vertical="center"/>
    </xf>
    <xf numFmtId="168" fontId="33" fillId="5" borderId="1" xfId="2" applyNumberFormat="1" applyFont="1" applyFill="1" applyBorder="1" applyAlignment="1">
      <alignment horizontal="center" vertical="center"/>
    </xf>
    <xf numFmtId="164" fontId="7" fillId="0" borderId="9" xfId="2" applyNumberFormat="1" applyFont="1" applyBorder="1" applyAlignment="1">
      <alignment horizontal="center" vertical="center"/>
    </xf>
    <xf numFmtId="164" fontId="33" fillId="0" borderId="1" xfId="2" applyNumberFormat="1" applyFont="1" applyBorder="1" applyAlignment="1">
      <alignment horizontal="center" vertical="center"/>
    </xf>
    <xf numFmtId="0" fontId="7" fillId="0" borderId="1" xfId="2" applyFont="1" applyBorder="1" applyAlignment="1">
      <alignment horizontal="center" vertical="center"/>
    </xf>
    <xf numFmtId="0" fontId="16" fillId="0" borderId="21" xfId="2" applyFont="1" applyBorder="1" applyAlignment="1">
      <alignment horizontal="center" vertical="center"/>
    </xf>
    <xf numFmtId="0" fontId="16" fillId="0" borderId="25" xfId="6" applyFont="1" applyBorder="1" applyAlignment="1">
      <alignment horizontal="center" vertical="center"/>
    </xf>
    <xf numFmtId="0" fontId="16" fillId="0" borderId="15" xfId="2" applyFont="1" applyBorder="1" applyAlignment="1">
      <alignment horizontal="center" vertical="center"/>
    </xf>
    <xf numFmtId="0" fontId="16" fillId="0" borderId="26" xfId="6" applyFont="1" applyBorder="1" applyAlignment="1">
      <alignment horizontal="center" vertical="center"/>
    </xf>
    <xf numFmtId="0" fontId="16" fillId="0" borderId="2" xfId="2" applyFont="1" applyBorder="1" applyAlignment="1">
      <alignment horizontal="center" vertical="center"/>
    </xf>
    <xf numFmtId="168" fontId="16" fillId="0" borderId="2" xfId="2" applyNumberFormat="1" applyFont="1" applyBorder="1" applyAlignment="1">
      <alignment horizontal="center" vertical="center"/>
    </xf>
    <xf numFmtId="164" fontId="16" fillId="0" borderId="2" xfId="2" applyNumberFormat="1" applyFont="1" applyBorder="1" applyAlignment="1">
      <alignment horizontal="center" vertical="center"/>
    </xf>
    <xf numFmtId="165" fontId="16" fillId="0" borderId="27" xfId="0" applyNumberFormat="1" applyFont="1" applyBorder="1" applyAlignment="1">
      <alignment horizontal="center"/>
    </xf>
    <xf numFmtId="0" fontId="16" fillId="0" borderId="9" xfId="2" applyFont="1" applyBorder="1" applyAlignment="1">
      <alignment vertical="center"/>
    </xf>
    <xf numFmtId="164" fontId="16" fillId="0" borderId="30" xfId="2" applyNumberFormat="1" applyFont="1" applyBorder="1" applyAlignment="1">
      <alignment horizontal="center" vertical="center"/>
    </xf>
    <xf numFmtId="164" fontId="7" fillId="0" borderId="29" xfId="2" applyNumberFormat="1" applyFont="1" applyBorder="1" applyAlignment="1">
      <alignment horizontal="center" vertical="center"/>
    </xf>
    <xf numFmtId="0" fontId="23" fillId="4" borderId="0" xfId="2" applyFont="1" applyFill="1" applyAlignment="1">
      <alignment vertical="center"/>
    </xf>
    <xf numFmtId="164" fontId="18" fillId="0" borderId="0" xfId="2" applyNumberFormat="1" applyFont="1" applyAlignment="1">
      <alignment horizontal="center" vertical="center"/>
    </xf>
    <xf numFmtId="0" fontId="23" fillId="4" borderId="0" xfId="2" applyFont="1" applyFill="1" applyAlignment="1">
      <alignment horizontal="center" vertical="center"/>
    </xf>
    <xf numFmtId="164" fontId="7" fillId="0" borderId="0" xfId="3" applyNumberFormat="1" applyFont="1" applyAlignment="1">
      <alignment horizontal="center"/>
    </xf>
    <xf numFmtId="164" fontId="8" fillId="0" borderId="0" xfId="2" applyNumberFormat="1" applyFont="1" applyAlignment="1">
      <alignment horizontal="center"/>
    </xf>
    <xf numFmtId="164" fontId="14" fillId="0" borderId="0" xfId="3" applyNumberFormat="1" applyFont="1" applyAlignment="1">
      <alignment horizontal="center"/>
    </xf>
    <xf numFmtId="164" fontId="8" fillId="0" borderId="0" xfId="2" applyNumberFormat="1" applyFont="1" applyAlignment="1">
      <alignment horizontal="center" vertical="center"/>
    </xf>
    <xf numFmtId="168" fontId="9" fillId="0" borderId="0" xfId="3" applyNumberFormat="1" applyFont="1" applyAlignment="1">
      <alignment horizontal="center"/>
    </xf>
    <xf numFmtId="0" fontId="0" fillId="0" borderId="0" xfId="0" applyAlignment="1">
      <alignment horizontal="left" indent="1"/>
    </xf>
    <xf numFmtId="165" fontId="16" fillId="0" borderId="31" xfId="0" applyNumberFormat="1" applyFont="1" applyBorder="1" applyAlignment="1">
      <alignment horizontal="center"/>
    </xf>
    <xf numFmtId="164" fontId="7" fillId="0" borderId="13" xfId="2" quotePrefix="1" applyNumberFormat="1" applyFont="1" applyBorder="1" applyAlignment="1">
      <alignment horizontal="center" vertical="center"/>
    </xf>
    <xf numFmtId="164" fontId="7" fillId="0" borderId="28" xfId="2" quotePrefix="1" applyNumberFormat="1" applyFont="1" applyBorder="1" applyAlignment="1">
      <alignment horizontal="center" vertical="center"/>
    </xf>
    <xf numFmtId="0" fontId="33" fillId="0" borderId="1" xfId="2" applyFont="1" applyBorder="1" applyAlignment="1">
      <alignment horizontal="center" vertical="center"/>
    </xf>
    <xf numFmtId="164" fontId="33" fillId="0" borderId="20" xfId="2" applyNumberFormat="1" applyFont="1" applyBorder="1" applyAlignment="1">
      <alignment horizontal="center" vertical="center"/>
    </xf>
    <xf numFmtId="164" fontId="33" fillId="0" borderId="13" xfId="2" applyNumberFormat="1" applyFont="1" applyBorder="1" applyAlignment="1">
      <alignment horizontal="center" vertical="center"/>
    </xf>
    <xf numFmtId="164" fontId="33" fillId="0" borderId="1" xfId="2" quotePrefix="1" applyNumberFormat="1" applyFont="1" applyBorder="1" applyAlignment="1">
      <alignment horizontal="center" vertical="center"/>
    </xf>
    <xf numFmtId="0" fontId="33" fillId="0" borderId="0" xfId="0" applyFont="1" applyAlignment="1">
      <alignment horizontal="left" indent="1"/>
    </xf>
    <xf numFmtId="0" fontId="16" fillId="0" borderId="10" xfId="6" applyFont="1" applyBorder="1" applyAlignment="1">
      <alignment horizontal="center" vertical="center"/>
    </xf>
    <xf numFmtId="0" fontId="16" fillId="0" borderId="11" xfId="6" applyFont="1" applyBorder="1" applyAlignment="1">
      <alignment horizontal="center" vertical="center"/>
    </xf>
    <xf numFmtId="164" fontId="16" fillId="0" borderId="33" xfId="2" applyNumberFormat="1" applyFont="1" applyBorder="1" applyAlignment="1">
      <alignment horizontal="center" vertical="center"/>
    </xf>
    <xf numFmtId="165" fontId="7" fillId="0" borderId="22" xfId="0" applyNumberFormat="1" applyFont="1" applyBorder="1" applyAlignment="1">
      <alignment horizontal="center"/>
    </xf>
    <xf numFmtId="0" fontId="16" fillId="0" borderId="15" xfId="6" applyFont="1" applyBorder="1" applyAlignment="1">
      <alignment horizontal="center" vertical="center" wrapText="1"/>
    </xf>
    <xf numFmtId="0" fontId="16" fillId="0" borderId="17" xfId="6" applyFont="1" applyBorder="1" applyAlignment="1">
      <alignment horizontal="center" vertical="center"/>
    </xf>
    <xf numFmtId="0" fontId="16" fillId="0" borderId="18" xfId="6" applyFont="1" applyBorder="1" applyAlignment="1">
      <alignment horizontal="center" vertical="center" wrapText="1"/>
    </xf>
    <xf numFmtId="164" fontId="7" fillId="0" borderId="6" xfId="2" quotePrefix="1" applyNumberFormat="1" applyFont="1" applyBorder="1" applyAlignment="1">
      <alignment horizontal="center" vertical="center"/>
    </xf>
    <xf numFmtId="164" fontId="7" fillId="0" borderId="20" xfId="2" quotePrefix="1" applyNumberFormat="1" applyFont="1" applyBorder="1" applyAlignment="1">
      <alignment horizontal="center" vertical="center"/>
    </xf>
    <xf numFmtId="0" fontId="16" fillId="0" borderId="18" xfId="6" applyFont="1" applyBorder="1" applyAlignment="1">
      <alignment horizontal="center" vertical="center"/>
    </xf>
    <xf numFmtId="0" fontId="16" fillId="0" borderId="11" xfId="6" applyFont="1" applyBorder="1" applyAlignment="1">
      <alignment horizontal="center" vertical="center" wrapText="1"/>
    </xf>
    <xf numFmtId="0" fontId="16" fillId="0" borderId="36" xfId="6" applyFont="1" applyBorder="1" applyAlignment="1">
      <alignment horizontal="center" vertical="center"/>
    </xf>
    <xf numFmtId="0" fontId="16" fillId="0" borderId="14" xfId="6" applyFont="1" applyBorder="1" applyAlignment="1">
      <alignment horizontal="center" vertical="center" wrapText="1"/>
    </xf>
    <xf numFmtId="0" fontId="4" fillId="0" borderId="13" xfId="2" applyFont="1" applyBorder="1" applyAlignment="1">
      <alignment horizontal="center" vertical="center"/>
    </xf>
    <xf numFmtId="165" fontId="16" fillId="0" borderId="12" xfId="0" applyNumberFormat="1" applyFont="1" applyBorder="1" applyAlignment="1">
      <alignment horizontal="center"/>
    </xf>
    <xf numFmtId="0" fontId="35" fillId="2" borderId="1" xfId="1" applyFont="1" applyFill="1" applyBorder="1" applyAlignment="1">
      <alignment horizontal="left" indent="1"/>
    </xf>
    <xf numFmtId="0" fontId="7" fillId="0" borderId="0" xfId="0" applyFont="1" applyAlignment="1">
      <alignment horizontal="left" indent="1"/>
    </xf>
    <xf numFmtId="0" fontId="35" fillId="2" borderId="1" xfId="1" quotePrefix="1" applyFont="1" applyFill="1" applyBorder="1" applyAlignment="1">
      <alignment horizontal="left" indent="1"/>
    </xf>
    <xf numFmtId="164" fontId="7" fillId="0" borderId="1" xfId="2" applyNumberFormat="1" applyFont="1" applyBorder="1" applyAlignment="1" applyProtection="1">
      <alignment horizontal="center" vertical="center"/>
      <protection locked="0"/>
    </xf>
    <xf numFmtId="164" fontId="1" fillId="0" borderId="1" xfId="2" applyNumberFormat="1" applyFont="1" applyBorder="1" applyAlignment="1">
      <alignment horizontal="center" vertical="center"/>
    </xf>
    <xf numFmtId="164" fontId="1" fillId="0" borderId="20" xfId="2" applyNumberFormat="1" applyFont="1" applyBorder="1" applyAlignment="1">
      <alignment horizontal="center" vertical="center"/>
    </xf>
    <xf numFmtId="164" fontId="1" fillId="0" borderId="6" xfId="2" applyNumberFormat="1" applyFont="1" applyBorder="1" applyAlignment="1">
      <alignment horizontal="center" vertical="center"/>
    </xf>
    <xf numFmtId="0" fontId="1" fillId="0" borderId="1" xfId="2" applyFont="1" applyBorder="1" applyAlignment="1">
      <alignment horizontal="center" vertical="center"/>
    </xf>
    <xf numFmtId="0" fontId="4" fillId="0" borderId="5" xfId="6" applyFont="1" applyBorder="1" applyAlignment="1">
      <alignment horizontal="center" vertical="center"/>
    </xf>
    <xf numFmtId="0" fontId="4" fillId="0" borderId="21" xfId="6" applyFont="1" applyBorder="1" applyAlignment="1">
      <alignment horizontal="center" vertical="center"/>
    </xf>
    <xf numFmtId="0" fontId="4" fillId="0" borderId="4" xfId="6" applyFont="1" applyBorder="1" applyAlignment="1">
      <alignment horizontal="center" vertical="center" wrapText="1"/>
    </xf>
    <xf numFmtId="0" fontId="4" fillId="0" borderId="15" xfId="6" applyFont="1" applyBorder="1" applyAlignment="1">
      <alignment horizontal="center" vertical="center" wrapText="1"/>
    </xf>
    <xf numFmtId="0" fontId="36" fillId="0" borderId="0" xfId="2" applyFont="1" applyAlignment="1">
      <alignment vertical="center"/>
    </xf>
    <xf numFmtId="0" fontId="37" fillId="4" borderId="0" xfId="2" applyFont="1" applyFill="1" applyAlignment="1">
      <alignment vertical="center"/>
    </xf>
    <xf numFmtId="0" fontId="38" fillId="2" borderId="1" xfId="1" applyFont="1" applyFill="1" applyBorder="1" applyAlignment="1">
      <alignment horizontal="left" indent="1"/>
    </xf>
    <xf numFmtId="0" fontId="34" fillId="0" borderId="0" xfId="2" applyFont="1" applyAlignment="1" applyProtection="1">
      <alignment vertical="center"/>
      <protection locked="0"/>
    </xf>
    <xf numFmtId="0" fontId="39" fillId="0" borderId="4" xfId="6" applyFont="1" applyBorder="1" applyAlignment="1">
      <alignment horizontal="center" vertical="center" wrapText="1"/>
    </xf>
    <xf numFmtId="0" fontId="4" fillId="0" borderId="10" xfId="6" applyFont="1" applyBorder="1" applyAlignment="1">
      <alignment horizontal="center" vertical="center"/>
    </xf>
    <xf numFmtId="0" fontId="4" fillId="0" borderId="11" xfId="6" applyFont="1" applyBorder="1" applyAlignment="1">
      <alignment horizontal="center" vertical="center" wrapText="1"/>
    </xf>
    <xf numFmtId="0" fontId="7" fillId="0" borderId="15" xfId="2" applyFont="1" applyBorder="1"/>
    <xf numFmtId="0" fontId="37" fillId="4" borderId="15" xfId="2" applyFont="1" applyFill="1" applyBorder="1" applyAlignment="1">
      <alignment vertical="center"/>
    </xf>
    <xf numFmtId="0" fontId="36" fillId="0" borderId="37" xfId="2" applyFont="1" applyBorder="1" applyAlignment="1">
      <alignment vertical="center"/>
    </xf>
    <xf numFmtId="164" fontId="16" fillId="0" borderId="38" xfId="2" applyNumberFormat="1" applyFont="1" applyBorder="1" applyAlignment="1">
      <alignment horizontal="center" vertical="center"/>
    </xf>
    <xf numFmtId="165" fontId="7" fillId="0" borderId="31" xfId="0" applyNumberFormat="1" applyFont="1" applyBorder="1" applyAlignment="1">
      <alignment horizontal="center"/>
    </xf>
    <xf numFmtId="164" fontId="1" fillId="0" borderId="29" xfId="2" applyNumberFormat="1" applyFont="1" applyBorder="1" applyAlignment="1">
      <alignment horizontal="center" vertical="center"/>
    </xf>
    <xf numFmtId="164" fontId="0" fillId="0" borderId="20" xfId="2" quotePrefix="1" applyNumberFormat="1" applyFont="1" applyBorder="1" applyAlignment="1">
      <alignment horizontal="center" vertical="center"/>
    </xf>
    <xf numFmtId="164" fontId="0" fillId="0" borderId="19" xfId="2" quotePrefix="1" applyNumberFormat="1" applyFont="1" applyBorder="1" applyAlignment="1">
      <alignment horizontal="center" vertical="center"/>
    </xf>
    <xf numFmtId="165" fontId="7" fillId="0" borderId="19" xfId="2" applyNumberFormat="1" applyFont="1" applyBorder="1" applyAlignment="1">
      <alignment horizontal="center" vertical="center"/>
    </xf>
    <xf numFmtId="164" fontId="1" fillId="0" borderId="34" xfId="2" applyNumberFormat="1" applyFont="1" applyBorder="1" applyAlignment="1">
      <alignment horizontal="center" vertical="center"/>
    </xf>
    <xf numFmtId="164" fontId="7" fillId="0" borderId="5" xfId="2" applyNumberFormat="1" applyFont="1" applyBorder="1" applyAlignment="1">
      <alignment horizontal="center" vertical="center"/>
    </xf>
    <xf numFmtId="164" fontId="7" fillId="0" borderId="17" xfId="2" quotePrefix="1" applyNumberFormat="1" applyFont="1" applyBorder="1" applyAlignment="1">
      <alignment horizontal="center" vertical="center"/>
    </xf>
    <xf numFmtId="164" fontId="30" fillId="0" borderId="13" xfId="2" quotePrefix="1" applyNumberFormat="1" applyFont="1" applyBorder="1" applyAlignment="1">
      <alignment horizontal="center" vertical="center"/>
    </xf>
    <xf numFmtId="165" fontId="4" fillId="0" borderId="11" xfId="0" applyNumberFormat="1" applyFont="1" applyBorder="1" applyAlignment="1">
      <alignment horizontal="center"/>
    </xf>
    <xf numFmtId="164" fontId="7" fillId="0" borderId="5" xfId="2" quotePrefix="1" applyNumberFormat="1" applyFont="1" applyBorder="1" applyAlignment="1">
      <alignment horizontal="center" vertical="center"/>
    </xf>
    <xf numFmtId="164" fontId="7" fillId="0" borderId="21" xfId="2" quotePrefix="1" applyNumberFormat="1" applyFont="1" applyBorder="1" applyAlignment="1">
      <alignment horizontal="center" vertical="center"/>
    </xf>
    <xf numFmtId="164" fontId="1" fillId="0" borderId="40" xfId="2" applyNumberFormat="1" applyFont="1" applyBorder="1" applyAlignment="1">
      <alignment horizontal="center" vertical="center"/>
    </xf>
    <xf numFmtId="164" fontId="30" fillId="0" borderId="22" xfId="2" quotePrefix="1" applyNumberFormat="1" applyFont="1" applyBorder="1" applyAlignment="1">
      <alignment horizontal="center" vertical="center"/>
    </xf>
    <xf numFmtId="0" fontId="4" fillId="0" borderId="4" xfId="2" applyFont="1" applyBorder="1" applyAlignment="1">
      <alignment horizontal="center" vertical="center" wrapText="1"/>
    </xf>
    <xf numFmtId="0" fontId="4" fillId="0" borderId="21" xfId="2" applyFont="1" applyBorder="1" applyAlignment="1">
      <alignment horizontal="center" vertical="center"/>
    </xf>
    <xf numFmtId="164" fontId="30" fillId="0" borderId="0" xfId="2" quotePrefix="1" applyNumberFormat="1" applyFont="1" applyAlignment="1">
      <alignment horizontal="center" vertical="center"/>
    </xf>
    <xf numFmtId="0" fontId="4" fillId="0" borderId="15" xfId="2" applyFont="1" applyBorder="1" applyAlignment="1">
      <alignment horizontal="center" vertical="center" wrapText="1"/>
    </xf>
    <xf numFmtId="0" fontId="4" fillId="0" borderId="40" xfId="2" applyFont="1" applyBorder="1" applyAlignment="1">
      <alignment horizontal="center" vertical="center"/>
    </xf>
    <xf numFmtId="0" fontId="4" fillId="0" borderId="41" xfId="2" applyFont="1" applyBorder="1" applyAlignment="1">
      <alignment horizontal="center" vertical="center"/>
    </xf>
    <xf numFmtId="0" fontId="7" fillId="0" borderId="41" xfId="2" applyFont="1" applyBorder="1" applyAlignment="1">
      <alignment horizontal="center" vertical="center"/>
    </xf>
    <xf numFmtId="164" fontId="30" fillId="0" borderId="34" xfId="2" quotePrefix="1" applyNumberFormat="1" applyFont="1" applyBorder="1" applyAlignment="1">
      <alignment horizontal="center" vertical="center"/>
    </xf>
    <xf numFmtId="164" fontId="1" fillId="0" borderId="13" xfId="2" applyNumberFormat="1" applyFont="1" applyBorder="1" applyAlignment="1">
      <alignment horizontal="center" vertical="center"/>
    </xf>
    <xf numFmtId="164" fontId="34" fillId="5" borderId="1" xfId="2" quotePrefix="1" applyNumberFormat="1" applyFont="1" applyFill="1" applyBorder="1" applyAlignment="1">
      <alignment horizontal="center" vertical="center"/>
    </xf>
    <xf numFmtId="164" fontId="34" fillId="5" borderId="17" xfId="2" quotePrefix="1" applyNumberFormat="1" applyFont="1" applyFill="1" applyBorder="1" applyAlignment="1">
      <alignment horizontal="center" vertical="center"/>
    </xf>
    <xf numFmtId="168" fontId="42" fillId="0" borderId="1" xfId="2" applyNumberFormat="1" applyFont="1" applyBorder="1" applyAlignment="1" applyProtection="1">
      <alignment horizontal="center" vertical="center"/>
      <protection locked="0"/>
    </xf>
    <xf numFmtId="168" fontId="42" fillId="0" borderId="1" xfId="2" applyNumberFormat="1" applyFont="1" applyBorder="1" applyAlignment="1">
      <alignment horizontal="center" vertical="center"/>
    </xf>
    <xf numFmtId="164" fontId="42" fillId="0" borderId="1" xfId="2" applyNumberFormat="1" applyFont="1" applyBorder="1" applyAlignment="1">
      <alignment horizontal="center" vertical="center"/>
    </xf>
    <xf numFmtId="16" fontId="42" fillId="0" borderId="1" xfId="2" applyNumberFormat="1" applyFont="1" applyBorder="1" applyAlignment="1" applyProtection="1">
      <alignment horizontal="center" vertical="center"/>
      <protection locked="0"/>
    </xf>
    <xf numFmtId="168" fontId="33" fillId="0" borderId="0" xfId="2" applyNumberFormat="1" applyFont="1" applyAlignment="1" applyProtection="1">
      <alignment horizontal="center" vertical="center"/>
      <protection locked="0"/>
    </xf>
    <xf numFmtId="168" fontId="7" fillId="0" borderId="0" xfId="2" applyNumberFormat="1" applyFont="1" applyAlignment="1" applyProtection="1">
      <alignment horizontal="center" vertical="center"/>
      <protection locked="0"/>
    </xf>
    <xf numFmtId="164" fontId="7" fillId="0" borderId="0" xfId="2" applyNumberFormat="1" applyFont="1" applyAlignment="1" applyProtection="1">
      <alignment horizontal="center" vertical="center" wrapText="1"/>
      <protection locked="0"/>
    </xf>
    <xf numFmtId="164" fontId="34" fillId="0" borderId="0" xfId="2" quotePrefix="1" applyNumberFormat="1" applyFont="1" applyAlignment="1">
      <alignment horizontal="center" vertical="center"/>
    </xf>
    <xf numFmtId="0" fontId="34" fillId="0" borderId="39" xfId="2" applyFont="1" applyBorder="1" applyAlignment="1" applyProtection="1">
      <alignment vertical="center"/>
      <protection locked="0"/>
    </xf>
    <xf numFmtId="0" fontId="34" fillId="0" borderId="21" xfId="2" applyFont="1" applyBorder="1" applyAlignment="1" applyProtection="1">
      <alignment vertical="center"/>
      <protection locked="0"/>
    </xf>
    <xf numFmtId="0" fontId="34" fillId="0" borderId="15" xfId="2" applyFont="1" applyBorder="1" applyAlignment="1" applyProtection="1">
      <alignment vertical="center"/>
      <protection locked="0"/>
    </xf>
    <xf numFmtId="164" fontId="30" fillId="0" borderId="15" xfId="2" quotePrefix="1" applyNumberFormat="1" applyFont="1" applyBorder="1" applyAlignment="1">
      <alignment horizontal="center" vertical="center"/>
    </xf>
    <xf numFmtId="168" fontId="7" fillId="0" borderId="0" xfId="2" applyNumberFormat="1" applyFont="1" applyAlignment="1">
      <alignment horizontal="center" vertical="center"/>
    </xf>
    <xf numFmtId="164" fontId="0" fillId="0" borderId="0" xfId="2" quotePrefix="1" applyNumberFormat="1" applyFont="1" applyAlignment="1">
      <alignment horizontal="center" vertical="center"/>
    </xf>
    <xf numFmtId="164" fontId="1" fillId="0" borderId="0" xfId="2" applyNumberFormat="1" applyFont="1" applyAlignment="1">
      <alignment horizontal="center" vertical="center"/>
    </xf>
    <xf numFmtId="0" fontId="7" fillId="0" borderId="0" xfId="2" applyFont="1" applyAlignment="1" applyProtection="1">
      <alignment horizontal="center" vertical="center"/>
      <protection locked="0"/>
    </xf>
    <xf numFmtId="164" fontId="1" fillId="0" borderId="0" xfId="2" applyNumberFormat="1" applyFont="1" applyAlignment="1" applyProtection="1">
      <alignment horizontal="center" vertical="center" wrapText="1"/>
      <protection locked="0"/>
    </xf>
    <xf numFmtId="168" fontId="7" fillId="0" borderId="2" xfId="2" applyNumberFormat="1" applyFont="1" applyBorder="1" applyAlignment="1" applyProtection="1">
      <alignment horizontal="center" vertical="center"/>
      <protection locked="0"/>
    </xf>
    <xf numFmtId="164" fontId="7" fillId="0" borderId="2" xfId="2" quotePrefix="1" applyNumberFormat="1" applyFont="1" applyBorder="1" applyAlignment="1">
      <alignment horizontal="center" vertical="center"/>
    </xf>
    <xf numFmtId="164" fontId="7" fillId="0" borderId="36" xfId="2" quotePrefix="1" applyNumberFormat="1" applyFont="1" applyBorder="1" applyAlignment="1">
      <alignment horizontal="center" vertical="center"/>
    </xf>
    <xf numFmtId="164" fontId="7" fillId="0" borderId="42" xfId="2" quotePrefix="1" applyNumberFormat="1" applyFont="1" applyBorder="1" applyAlignment="1">
      <alignment horizontal="center" vertical="center"/>
    </xf>
    <xf numFmtId="0" fontId="43" fillId="0" borderId="1" xfId="2" applyFont="1" applyBorder="1" applyAlignment="1" applyProtection="1">
      <alignment horizontal="center" vertical="center"/>
      <protection locked="0"/>
    </xf>
    <xf numFmtId="164" fontId="1" fillId="0" borderId="19" xfId="2" applyNumberFormat="1" applyFont="1" applyBorder="1" applyAlignment="1">
      <alignment horizontal="center" vertical="center"/>
    </xf>
    <xf numFmtId="164" fontId="7" fillId="0" borderId="12" xfId="2" quotePrefix="1" applyNumberFormat="1" applyFont="1" applyBorder="1" applyAlignment="1">
      <alignment horizontal="center" vertical="center"/>
    </xf>
    <xf numFmtId="164" fontId="7" fillId="0" borderId="22" xfId="2" quotePrefix="1" applyNumberFormat="1" applyFont="1" applyBorder="1" applyAlignment="1">
      <alignment horizontal="center" vertical="center"/>
    </xf>
    <xf numFmtId="0" fontId="39" fillId="0" borderId="15" xfId="6" applyFont="1" applyBorder="1" applyAlignment="1">
      <alignment horizontal="center" vertical="center" wrapText="1"/>
    </xf>
    <xf numFmtId="164" fontId="16" fillId="0" borderId="41" xfId="2" applyNumberFormat="1" applyFont="1" applyBorder="1" applyAlignment="1">
      <alignment horizontal="center" vertical="center"/>
    </xf>
    <xf numFmtId="165" fontId="7" fillId="0" borderId="43" xfId="0" applyNumberFormat="1" applyFont="1" applyBorder="1" applyAlignment="1">
      <alignment horizontal="center"/>
    </xf>
    <xf numFmtId="0" fontId="16" fillId="0" borderId="16" xfId="2" applyFont="1" applyBorder="1" applyAlignment="1">
      <alignment vertical="center"/>
    </xf>
    <xf numFmtId="0" fontId="16" fillId="0" borderId="13" xfId="2" applyFont="1" applyBorder="1" applyAlignment="1">
      <alignment vertical="center"/>
    </xf>
    <xf numFmtId="164" fontId="16" fillId="0" borderId="0" xfId="2" applyNumberFormat="1" applyFont="1" applyAlignment="1">
      <alignment horizontal="center" vertical="center"/>
    </xf>
    <xf numFmtId="0" fontId="16" fillId="0" borderId="34" xfId="2" applyFont="1" applyBorder="1" applyAlignment="1">
      <alignment vertical="center"/>
    </xf>
    <xf numFmtId="0" fontId="16" fillId="0" borderId="6" xfId="2" applyFont="1" applyBorder="1" applyAlignment="1">
      <alignment horizontal="center" vertical="center" wrapText="1"/>
    </xf>
    <xf numFmtId="164" fontId="1" fillId="0" borderId="23" xfId="2" applyNumberFormat="1" applyFont="1" applyBorder="1" applyAlignment="1">
      <alignment horizontal="center" vertical="center"/>
    </xf>
    <xf numFmtId="164" fontId="7" fillId="0" borderId="9" xfId="2" applyNumberFormat="1" applyFont="1" applyBorder="1" applyAlignment="1" applyProtection="1">
      <alignment horizontal="center" vertical="center" wrapText="1"/>
      <protection locked="0"/>
    </xf>
    <xf numFmtId="164" fontId="7" fillId="0" borderId="16" xfId="2" applyNumberFormat="1" applyFont="1" applyBorder="1" applyAlignment="1" applyProtection="1">
      <alignment horizontal="center" vertical="center" wrapText="1"/>
      <protection locked="0"/>
    </xf>
    <xf numFmtId="164" fontId="30" fillId="0" borderId="40" xfId="2" quotePrefix="1" applyNumberFormat="1" applyFont="1" applyBorder="1" applyAlignment="1">
      <alignment horizontal="center" vertical="center"/>
    </xf>
    <xf numFmtId="164" fontId="7" fillId="0" borderId="20" xfId="2" applyNumberFormat="1" applyFont="1" applyBorder="1" applyAlignment="1" applyProtection="1">
      <alignment horizontal="center" vertical="center" wrapText="1"/>
      <protection locked="0"/>
    </xf>
    <xf numFmtId="164" fontId="7" fillId="0" borderId="34" xfId="2" applyNumberFormat="1" applyFont="1" applyBorder="1" applyAlignment="1" applyProtection="1">
      <alignment horizontal="center" vertical="center" wrapText="1"/>
      <protection locked="0"/>
    </xf>
    <xf numFmtId="0" fontId="7" fillId="0" borderId="4" xfId="2" applyFont="1" applyBorder="1" applyAlignment="1">
      <alignment vertical="center"/>
    </xf>
    <xf numFmtId="16" fontId="7" fillId="0" borderId="1" xfId="2" applyNumberFormat="1" applyFont="1" applyBorder="1" applyAlignment="1">
      <alignment horizontal="center" vertical="center"/>
    </xf>
    <xf numFmtId="165" fontId="16" fillId="0" borderId="2" xfId="2" applyNumberFormat="1" applyFont="1" applyBorder="1" applyAlignment="1">
      <alignment horizontal="center" vertical="center"/>
    </xf>
    <xf numFmtId="164" fontId="7" fillId="0" borderId="2" xfId="2" applyNumberFormat="1" applyFont="1" applyBorder="1" applyAlignment="1" applyProtection="1">
      <alignment horizontal="center" vertical="center" wrapText="1"/>
      <protection locked="0"/>
    </xf>
    <xf numFmtId="0" fontId="42" fillId="0" borderId="0" xfId="2" applyFont="1" applyAlignment="1">
      <alignment horizontal="left" vertical="center"/>
    </xf>
    <xf numFmtId="0" fontId="18" fillId="6" borderId="0" xfId="2" applyFont="1" applyFill="1" applyAlignment="1">
      <alignment vertical="center"/>
    </xf>
    <xf numFmtId="0" fontId="4" fillId="0" borderId="0" xfId="2" applyFont="1" applyAlignment="1">
      <alignment horizontal="center" vertical="center"/>
    </xf>
    <xf numFmtId="0" fontId="4" fillId="0" borderId="0" xfId="2" applyFont="1" applyAlignment="1">
      <alignment horizontal="center" vertical="center" wrapText="1"/>
    </xf>
    <xf numFmtId="165" fontId="7" fillId="0" borderId="0" xfId="0" applyNumberFormat="1" applyFont="1" applyAlignment="1">
      <alignment horizontal="center"/>
    </xf>
    <xf numFmtId="0" fontId="42" fillId="0" borderId="0" xfId="2" applyFont="1" applyAlignment="1">
      <alignment vertical="center"/>
    </xf>
    <xf numFmtId="0" fontId="44" fillId="6" borderId="0" xfId="2" applyFont="1" applyFill="1" applyAlignment="1">
      <alignment vertical="center"/>
    </xf>
    <xf numFmtId="0" fontId="34" fillId="0" borderId="0" xfId="2" applyFont="1" applyAlignment="1" applyProtection="1">
      <alignment vertical="center" wrapText="1"/>
      <protection locked="0"/>
    </xf>
    <xf numFmtId="0" fontId="18" fillId="4" borderId="0" xfId="2" applyFont="1" applyFill="1" applyAlignment="1">
      <alignment vertical="center"/>
    </xf>
    <xf numFmtId="0" fontId="7" fillId="0" borderId="1" xfId="2" applyFont="1" applyBorder="1" applyAlignment="1" applyProtection="1">
      <alignment horizontal="center" vertical="center" wrapText="1"/>
      <protection locked="0"/>
    </xf>
    <xf numFmtId="164" fontId="7" fillId="0" borderId="14" xfId="2" applyNumberFormat="1" applyFont="1" applyBorder="1" applyAlignment="1" applyProtection="1">
      <alignment horizontal="center" vertical="center" wrapText="1"/>
      <protection locked="0"/>
    </xf>
    <xf numFmtId="0" fontId="7" fillId="0" borderId="23" xfId="2" applyFont="1" applyBorder="1" applyAlignment="1" applyProtection="1">
      <alignment horizontal="center" vertical="center"/>
      <protection locked="0"/>
    </xf>
    <xf numFmtId="164" fontId="1" fillId="0" borderId="8" xfId="2" applyNumberFormat="1" applyFont="1" applyBorder="1" applyAlignment="1">
      <alignment horizontal="center" vertical="center"/>
    </xf>
    <xf numFmtId="164" fontId="7" fillId="0" borderId="8" xfId="2" quotePrefix="1" applyNumberFormat="1" applyFont="1" applyBorder="1" applyAlignment="1">
      <alignment horizontal="center" vertical="center"/>
    </xf>
    <xf numFmtId="168" fontId="7" fillId="0" borderId="5" xfId="2" applyNumberFormat="1" applyFont="1" applyBorder="1" applyAlignment="1" applyProtection="1">
      <alignment horizontal="center" vertical="center"/>
      <protection locked="0"/>
    </xf>
    <xf numFmtId="164" fontId="7" fillId="0" borderId="5" xfId="2" applyNumberFormat="1" applyFont="1" applyBorder="1" applyAlignment="1" applyProtection="1">
      <alignment horizontal="center" vertical="center" wrapText="1"/>
      <protection locked="0"/>
    </xf>
    <xf numFmtId="168" fontId="7" fillId="0" borderId="1" xfId="2" applyNumberFormat="1" applyFont="1" applyBorder="1" applyAlignment="1" applyProtection="1">
      <alignment horizontal="center" vertical="center" wrapText="1"/>
      <protection locked="0"/>
    </xf>
    <xf numFmtId="0" fontId="7" fillId="0" borderId="13" xfId="2" applyFont="1" applyBorder="1" applyAlignment="1" applyProtection="1">
      <alignment horizontal="center" vertical="center"/>
      <protection locked="0"/>
    </xf>
    <xf numFmtId="0" fontId="43" fillId="0" borderId="9" xfId="2" applyFont="1" applyBorder="1" applyAlignment="1" applyProtection="1">
      <alignment horizontal="center" vertical="center" wrapText="1"/>
      <protection locked="0"/>
    </xf>
    <xf numFmtId="0" fontId="43" fillId="0" borderId="1" xfId="2" applyFont="1" applyBorder="1" applyAlignment="1" applyProtection="1">
      <alignment horizontal="center" vertical="center" wrapText="1"/>
      <protection locked="0"/>
    </xf>
    <xf numFmtId="0" fontId="42" fillId="0" borderId="2" xfId="2" applyFont="1" applyBorder="1" applyAlignment="1" applyProtection="1">
      <alignment horizontal="center" vertical="center" wrapText="1"/>
      <protection locked="0"/>
    </xf>
    <xf numFmtId="0" fontId="43" fillId="0" borderId="1" xfId="2" applyFont="1" applyBorder="1" applyAlignment="1">
      <alignment horizontal="center" vertical="center"/>
    </xf>
    <xf numFmtId="166" fontId="22" fillId="0" borderId="0" xfId="2" applyNumberFormat="1" applyFont="1" applyAlignment="1" applyProtection="1">
      <alignment horizontal="center" vertical="center"/>
      <protection locked="0"/>
    </xf>
    <xf numFmtId="164" fontId="34" fillId="5" borderId="9" xfId="2" applyNumberFormat="1" applyFont="1" applyFill="1" applyBorder="1" applyAlignment="1">
      <alignment horizontal="center" vertical="center"/>
    </xf>
    <xf numFmtId="164" fontId="34" fillId="5" borderId="16" xfId="2" applyNumberFormat="1" applyFont="1" applyFill="1" applyBorder="1" applyAlignment="1">
      <alignment horizontal="center" vertical="center"/>
    </xf>
    <xf numFmtId="164" fontId="34" fillId="5" borderId="13" xfId="2" applyNumberFormat="1" applyFont="1" applyFill="1" applyBorder="1" applyAlignment="1">
      <alignment horizontal="center" vertical="center"/>
    </xf>
    <xf numFmtId="0" fontId="23" fillId="4" borderId="0" xfId="2" applyFont="1" applyFill="1" applyAlignment="1">
      <alignment horizontal="left" vertical="center"/>
    </xf>
    <xf numFmtId="0" fontId="16" fillId="0" borderId="9" xfId="2" applyFont="1" applyBorder="1" applyAlignment="1">
      <alignment horizontal="center" vertical="center"/>
    </xf>
    <xf numFmtId="0" fontId="16" fillId="0" borderId="16" xfId="2" applyFont="1" applyBorder="1" applyAlignment="1">
      <alignment horizontal="center" vertical="center"/>
    </xf>
    <xf numFmtId="0" fontId="16" fillId="0" borderId="13" xfId="2" applyFont="1" applyBorder="1" applyAlignment="1">
      <alignment horizontal="center" vertical="center"/>
    </xf>
    <xf numFmtId="0" fontId="16" fillId="0" borderId="23" xfId="2" applyFont="1" applyBorder="1" applyAlignment="1">
      <alignment horizontal="center" vertical="center"/>
    </xf>
    <xf numFmtId="0" fontId="34" fillId="0" borderId="0" xfId="2" applyFont="1" applyAlignment="1" applyProtection="1">
      <alignment horizontal="center" vertical="center"/>
      <protection locked="0"/>
    </xf>
    <xf numFmtId="0" fontId="34" fillId="0" borderId="15" xfId="2" applyFont="1" applyBorder="1" applyAlignment="1" applyProtection="1">
      <alignment horizontal="center" vertical="center"/>
      <protection locked="0"/>
    </xf>
    <xf numFmtId="0" fontId="7" fillId="0" borderId="7" xfId="2" applyFont="1" applyBorder="1" applyAlignment="1" applyProtection="1">
      <alignment horizontal="center" vertical="center"/>
      <protection locked="0"/>
    </xf>
    <xf numFmtId="0" fontId="7" fillId="0" borderId="0" xfId="2" applyFont="1" applyAlignment="1" applyProtection="1">
      <alignment horizontal="center" vertical="center"/>
      <protection locked="0"/>
    </xf>
    <xf numFmtId="0" fontId="7" fillId="0" borderId="15" xfId="2" applyFont="1" applyBorder="1" applyAlignment="1" applyProtection="1">
      <alignment horizontal="center" vertical="center"/>
      <protection locked="0"/>
    </xf>
    <xf numFmtId="0" fontId="7" fillId="0" borderId="8" xfId="2" applyFont="1" applyBorder="1" applyAlignment="1" applyProtection="1">
      <alignment horizontal="center" vertical="center"/>
      <protection locked="0"/>
    </xf>
    <xf numFmtId="0" fontId="7" fillId="0" borderId="37" xfId="2" applyFont="1" applyBorder="1" applyAlignment="1" applyProtection="1">
      <alignment horizontal="center" vertical="center"/>
      <protection locked="0"/>
    </xf>
    <xf numFmtId="0" fontId="7" fillId="0" borderId="22" xfId="2" applyFont="1" applyBorder="1" applyAlignment="1" applyProtection="1">
      <alignment horizontal="center" vertical="center"/>
      <protection locked="0"/>
    </xf>
    <xf numFmtId="0" fontId="4" fillId="0" borderId="9" xfId="2" applyFont="1" applyBorder="1" applyAlignment="1">
      <alignment horizontal="center" vertical="center"/>
    </xf>
    <xf numFmtId="0" fontId="4" fillId="0" borderId="16" xfId="2" applyFont="1" applyBorder="1" applyAlignment="1">
      <alignment horizontal="center" vertical="center"/>
    </xf>
    <xf numFmtId="0" fontId="4" fillId="0" borderId="13" xfId="2" applyFont="1" applyBorder="1" applyAlignment="1">
      <alignment horizontal="center" vertical="center"/>
    </xf>
    <xf numFmtId="168" fontId="34" fillId="5" borderId="9" xfId="2" applyNumberFormat="1" applyFont="1" applyFill="1" applyBorder="1" applyAlignment="1" applyProtection="1">
      <alignment horizontal="center" vertical="center"/>
      <protection locked="0"/>
    </xf>
    <xf numFmtId="168" fontId="34" fillId="5" borderId="16" xfId="2" applyNumberFormat="1" applyFont="1" applyFill="1" applyBorder="1" applyAlignment="1" applyProtection="1">
      <alignment horizontal="center" vertical="center"/>
      <protection locked="0"/>
    </xf>
    <xf numFmtId="168" fontId="34" fillId="5" borderId="13" xfId="2" applyNumberFormat="1" applyFont="1" applyFill="1" applyBorder="1" applyAlignment="1" applyProtection="1">
      <alignment horizontal="center" vertical="center"/>
      <protection locked="0"/>
    </xf>
    <xf numFmtId="0" fontId="4" fillId="0" borderId="0" xfId="2" applyFont="1" applyAlignment="1">
      <alignment horizontal="center" vertical="center"/>
    </xf>
    <xf numFmtId="0" fontId="34" fillId="7" borderId="9" xfId="2" applyFont="1" applyFill="1" applyBorder="1" applyAlignment="1" applyProtection="1">
      <alignment horizontal="center" vertical="center"/>
      <protection locked="0"/>
    </xf>
    <xf numFmtId="0" fontId="34" fillId="7" borderId="16" xfId="2" applyFont="1" applyFill="1" applyBorder="1" applyAlignment="1" applyProtection="1">
      <alignment horizontal="center" vertical="center"/>
      <protection locked="0"/>
    </xf>
    <xf numFmtId="0" fontId="34" fillId="7" borderId="29" xfId="2" applyFont="1" applyFill="1" applyBorder="1" applyAlignment="1" applyProtection="1">
      <alignment horizontal="center" vertical="center"/>
      <protection locked="0"/>
    </xf>
    <xf numFmtId="0" fontId="34" fillId="7" borderId="13" xfId="2" applyFont="1" applyFill="1" applyBorder="1" applyAlignment="1" applyProtection="1">
      <alignment horizontal="center" vertical="center"/>
      <protection locked="0"/>
    </xf>
    <xf numFmtId="0" fontId="4" fillId="0" borderId="23" xfId="2" applyFont="1" applyBorder="1" applyAlignment="1">
      <alignment horizontal="center" vertical="center"/>
    </xf>
    <xf numFmtId="0" fontId="16" fillId="0" borderId="29" xfId="2" applyFont="1" applyBorder="1" applyAlignment="1">
      <alignment horizontal="center" vertical="center"/>
    </xf>
    <xf numFmtId="0" fontId="16" fillId="0" borderId="34" xfId="2" applyFont="1" applyBorder="1" applyAlignment="1">
      <alignment horizontal="center" vertical="center"/>
    </xf>
    <xf numFmtId="0" fontId="4" fillId="0" borderId="32" xfId="2" applyFont="1" applyBorder="1" applyAlignment="1">
      <alignment horizontal="center" vertical="center"/>
    </xf>
    <xf numFmtId="0" fontId="16" fillId="0" borderId="35" xfId="2" applyFont="1" applyBorder="1" applyAlignment="1">
      <alignment horizontal="center" vertical="center"/>
    </xf>
    <xf numFmtId="0" fontId="4" fillId="0" borderId="35" xfId="2" applyFont="1" applyBorder="1" applyAlignment="1">
      <alignment horizontal="center" vertical="center"/>
    </xf>
    <xf numFmtId="0" fontId="4" fillId="0" borderId="29" xfId="2" applyFont="1" applyBorder="1" applyAlignment="1">
      <alignment horizontal="center" vertical="center"/>
    </xf>
    <xf numFmtId="0" fontId="4" fillId="0" borderId="34" xfId="2" applyFont="1" applyBorder="1" applyAlignment="1">
      <alignment horizontal="center" vertical="center"/>
    </xf>
    <xf numFmtId="0" fontId="4" fillId="0" borderId="6" xfId="2" applyFont="1" applyBorder="1" applyAlignment="1">
      <alignment horizontal="center" vertical="center"/>
    </xf>
    <xf numFmtId="0" fontId="4" fillId="0" borderId="37" xfId="2" applyFont="1" applyBorder="1" applyAlignment="1">
      <alignment horizontal="center" vertical="center"/>
    </xf>
    <xf numFmtId="0" fontId="4" fillId="0" borderId="22" xfId="2" applyFont="1" applyBorder="1" applyAlignment="1">
      <alignment horizontal="center" vertical="center"/>
    </xf>
    <xf numFmtId="164" fontId="34" fillId="5" borderId="24" xfId="2" applyNumberFormat="1" applyFont="1" applyFill="1" applyBorder="1" applyAlignment="1">
      <alignment horizontal="center" vertical="center"/>
    </xf>
    <xf numFmtId="0" fontId="16" fillId="0" borderId="24" xfId="2" applyFont="1" applyBorder="1" applyAlignment="1">
      <alignment horizontal="center" vertical="center"/>
    </xf>
    <xf numFmtId="0" fontId="16" fillId="0" borderId="6" xfId="2" applyFont="1" applyBorder="1" applyAlignment="1">
      <alignment horizontal="center" vertical="center"/>
    </xf>
    <xf numFmtId="0" fontId="16" fillId="0" borderId="1" xfId="2" applyFont="1" applyBorder="1" applyAlignment="1">
      <alignment horizontal="center" vertical="center"/>
    </xf>
    <xf numFmtId="0" fontId="16" fillId="0" borderId="1" xfId="6" applyFont="1" applyBorder="1" applyAlignment="1">
      <alignment horizontal="center" vertical="center"/>
    </xf>
    <xf numFmtId="0" fontId="16" fillId="0" borderId="28" xfId="6" applyFont="1" applyBorder="1" applyAlignment="1">
      <alignment horizontal="center" vertical="center"/>
    </xf>
    <xf numFmtId="0" fontId="16" fillId="0" borderId="9" xfId="6" applyFont="1" applyBorder="1" applyAlignment="1">
      <alignment horizontal="center" vertical="center"/>
    </xf>
    <xf numFmtId="0" fontId="16" fillId="0" borderId="13" xfId="6" applyFont="1" applyBorder="1" applyAlignment="1">
      <alignment horizontal="center" vertical="center"/>
    </xf>
    <xf numFmtId="0" fontId="34" fillId="5" borderId="9" xfId="2" applyFont="1" applyFill="1" applyBorder="1" applyAlignment="1">
      <alignment horizontal="center" vertical="center"/>
    </xf>
    <xf numFmtId="0" fontId="34" fillId="5" borderId="16" xfId="2" applyFont="1" applyFill="1" applyBorder="1" applyAlignment="1">
      <alignment horizontal="center" vertical="center"/>
    </xf>
    <xf numFmtId="0" fontId="34" fillId="5" borderId="13" xfId="2" applyFont="1" applyFill="1" applyBorder="1" applyAlignment="1">
      <alignment horizontal="center" vertical="center"/>
    </xf>
    <xf numFmtId="0" fontId="34" fillId="7" borderId="9" xfId="2" applyFont="1" applyFill="1" applyBorder="1" applyAlignment="1">
      <alignment horizontal="center" vertical="center"/>
    </xf>
    <xf numFmtId="0" fontId="34" fillId="7" borderId="16" xfId="2" applyFont="1" applyFill="1" applyBorder="1" applyAlignment="1">
      <alignment horizontal="center" vertical="center"/>
    </xf>
    <xf numFmtId="0" fontId="34" fillId="7" borderId="13" xfId="2" applyFont="1" applyFill="1" applyBorder="1" applyAlignment="1">
      <alignment horizontal="center" vertical="center"/>
    </xf>
    <xf numFmtId="0" fontId="16" fillId="0" borderId="23" xfId="2" applyFont="1" applyBorder="1" applyAlignment="1">
      <alignment horizontal="center" vertical="center" wrapText="1"/>
    </xf>
    <xf numFmtId="0" fontId="7" fillId="0" borderId="14" xfId="2" applyFont="1" applyBorder="1" applyAlignment="1">
      <alignment horizontal="center" vertical="center"/>
    </xf>
    <xf numFmtId="164" fontId="7" fillId="0" borderId="9" xfId="2" quotePrefix="1" applyNumberFormat="1" applyFont="1" applyBorder="1" applyAlignment="1">
      <alignment horizontal="center" vertical="center"/>
    </xf>
  </cellXfs>
  <cellStyles count="10">
    <cellStyle name="Hyperlink" xfId="1" builtinId="8"/>
    <cellStyle name="Hyperlink 10" xfId="4" xr:uid="{73DA1E03-AEB8-4F18-95F3-5DD17CB5C1B9}"/>
    <cellStyle name="Hyperlink 2" xfId="9" xr:uid="{67544C08-E1E6-4594-BD15-9987BE248682}"/>
    <cellStyle name="Normal" xfId="0" builtinId="0"/>
    <cellStyle name="Normal 11" xfId="2" xr:uid="{ABCBA5E7-558F-4DF0-9F0D-3CFF7403C45D}"/>
    <cellStyle name="Normal 2" xfId="8" xr:uid="{E09382F9-39E5-415D-B623-6EEA1F12F5FA}"/>
    <cellStyle name="Normal 3 3" xfId="6" xr:uid="{F795C731-B511-488D-963F-0F3FD2D90C49}"/>
    <cellStyle name="Normal_TSL schedule 2" xfId="3" xr:uid="{7332B21A-4D8E-4835-8399-B88C167D2C5B}"/>
    <cellStyle name="Normal_TSL schedule 3" xfId="7" xr:uid="{92DA4691-F971-4846-A692-0434CEA03EE3}"/>
    <cellStyle name="一般_2011 TSL VSL'S +JOIN VENTURE LONGTERM SCHEDULE-5codes 0907_KTH, CME, THI, THK and HPH" xfId="5" xr:uid="{4384CCFB-FEE3-41D8-94B8-70BF038D8EEF}"/>
  </cellStyles>
  <dxfs count="0"/>
  <tableStyles count="0" defaultTableStyle="TableStyleMedium2" defaultPivotStyle="PivotStyleLight16"/>
  <colors>
    <mruColors>
      <color rgb="FF0000FF"/>
      <color rgb="FF0070C1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hyperlink" Target="#HOMEPAGE!B4"/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hyperlink" Target="#HOMEPAGE!B4"/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hyperlink" Target="#HOMEPAGE!B4"/><Relationship Id="rId1" Type="http://schemas.openxmlformats.org/officeDocument/2006/relationships/image" Target="../media/image2.pn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hyperlink" Target="#HOMEPAGE!B4"/><Relationship Id="rId1" Type="http://schemas.openxmlformats.org/officeDocument/2006/relationships/image" Target="../media/image2.pn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hyperlink" Target="#HOMEPAGE!B4"/><Relationship Id="rId1" Type="http://schemas.openxmlformats.org/officeDocument/2006/relationships/image" Target="../media/image2.pn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hyperlink" Target="#HOMEPAGE!B4"/><Relationship Id="rId1" Type="http://schemas.openxmlformats.org/officeDocument/2006/relationships/image" Target="../media/image2.pn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hyperlink" Target="#HOMEPAGE!B4"/><Relationship Id="rId1" Type="http://schemas.openxmlformats.org/officeDocument/2006/relationships/image" Target="../media/image2.png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hyperlink" Target="#HOMEPAGE!B4"/><Relationship Id="rId1" Type="http://schemas.openxmlformats.org/officeDocument/2006/relationships/image" Target="../media/image2.png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hyperlink" Target="#HOMEPAGE!B4"/><Relationship Id="rId1" Type="http://schemas.openxmlformats.org/officeDocument/2006/relationships/image" Target="../media/image2.png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hyperlink" Target="#HOMEPAGE!B4"/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HOMEPAGE!B4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HOMEPAGE!B4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hyperlink" Target="#HOMEPAGE!B4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hyperlink" Target="#HOMEPAGE!B4"/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hyperlink" Target="#HOMEPAGE!B4"/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hyperlink" Target="#HOMEPAGE!B4"/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hyperlink" Target="#HOMEPAGE!B4"/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hyperlink" Target="#HOMEPAGE!B4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3343275</xdr:colOff>
      <xdr:row>0</xdr:row>
      <xdr:rowOff>0</xdr:rowOff>
    </xdr:from>
    <xdr:ext cx="1743075" cy="585174"/>
    <xdr:pic>
      <xdr:nvPicPr>
        <xdr:cNvPr id="2" name="Picture 1">
          <a:extLst>
            <a:ext uri="{FF2B5EF4-FFF2-40B4-BE49-F238E27FC236}">
              <a16:creationId xmlns:a16="http://schemas.microsoft.com/office/drawing/2014/main" id="{6815F566-1E13-4D01-BAB0-0BC403CDD55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7910" b="72316" l="6846" r="92421">
                      <a14:foregroundMark x1="43521" y1="36158" x2="43521" y2="36158"/>
                      <a14:foregroundMark x1="47188" y1="49718" x2="47188" y2="49718"/>
                      <a14:foregroundMark x1="44743" y1="46328" x2="44743" y2="46328"/>
                      <a14:foregroundMark x1="44010" y1="42938" x2="44010" y2="42938"/>
                      <a14:foregroundMark x1="44743" y1="34463" x2="44743" y2="34463"/>
                      <a14:foregroundMark x1="45232" y1="34463" x2="45232" y2="34463"/>
                      <a14:foregroundMark x1="46210" y1="34463" x2="46210" y2="34463"/>
                      <a14:foregroundMark x1="46944" y1="34463" x2="46944" y2="34463"/>
                      <a14:foregroundMark x1="60880" y1="37288" x2="60880" y2="37288"/>
                      <a14:foregroundMark x1="61369" y1="40678" x2="61369" y2="40678"/>
                      <a14:foregroundMark x1="61369" y1="43503" x2="61369" y2="43503"/>
                      <a14:foregroundMark x1="61614" y1="46328" x2="61614" y2="46328"/>
                      <a14:foregroundMark x1="61614" y1="49153" x2="61614" y2="49153"/>
                      <a14:foregroundMark x1="53545" y1="44633" x2="53545" y2="44633"/>
                      <a14:foregroundMark x1="56724" y1="50282" x2="56724" y2="50282"/>
                      <a14:foregroundMark x1="67482" y1="40678" x2="67482" y2="40678"/>
                      <a14:foregroundMark x1="71149" y1="40678" x2="71149" y2="40678"/>
                      <a14:foregroundMark x1="77751" y1="47458" x2="77751" y2="47458"/>
                      <a14:foregroundMark x1="75061" y1="43503" x2="75061" y2="43503"/>
                      <a14:foregroundMark x1="72616" y1="43503" x2="72616" y2="43503"/>
                      <a14:foregroundMark x1="53790" y1="35593" x2="53790" y2="35593"/>
                      <a14:foregroundMark x1="50367" y1="35028" x2="50367" y2="35028"/>
                      <a14:foregroundMark x1="53056" y1="49153" x2="53056" y2="49153"/>
                      <a14:foregroundMark x1="50122" y1="49153" x2="50122" y2="49153"/>
                      <a14:foregroundMark x1="44010" y1="50282" x2="44010" y2="50282"/>
                      <a14:foregroundMark x1="64548" y1="49718" x2="64548" y2="49718"/>
                      <a14:foregroundMark x1="67726" y1="46893" x2="67726" y2="46893"/>
                      <a14:foregroundMark x1="77751" y1="35028" x2="77751" y2="35028"/>
                      <a14:foregroundMark x1="70416" y1="34463" x2="70416" y2="34463"/>
                      <a14:foregroundMark x1="81907" y1="34463" x2="81907" y2="34463"/>
                      <a14:foregroundMark x1="77995" y1="40678" x2="77995" y2="40678"/>
                      <a14:foregroundMark x1="80929" y1="41808" x2="80929" y2="41808"/>
                      <a14:foregroundMark x1="81418" y1="49718" x2="81418" y2="49718"/>
                      <a14:foregroundMark x1="89487" y1="44633" x2="89487" y2="44633"/>
                      <a14:foregroundMark x1="86553" y1="34463" x2="86553" y2="34463"/>
                      <a14:foregroundMark x1="88998" y1="35593" x2="88998" y2="35593"/>
                      <a14:foregroundMark x1="85330" y1="37853" x2="85330" y2="37853"/>
                      <a14:foregroundMark x1="87042" y1="41808" x2="87042" y2="41808"/>
                      <a14:foregroundMark x1="88998" y1="48588" x2="88998" y2="48588"/>
                      <a14:foregroundMark x1="85575" y1="48588" x2="85575" y2="48588"/>
                      <a14:foregroundMark x1="27628" y1="45198" x2="27628" y2="45198"/>
                      <a14:foregroundMark x1="31540" y1="37288" x2="31540" y2="37288"/>
                      <a14:foregroundMark x1="33007" y1="29944" x2="33007" y2="29944"/>
                      <a14:foregroundMark x1="33741" y1="25989" x2="33741" y2="25989"/>
                      <a14:foregroundMark x1="35697" y1="27119" x2="35697" y2="27119"/>
                      <a14:foregroundMark x1="36430" y1="29944" x2="36430" y2="29944"/>
                      <a14:foregroundMark x1="24205" y1="26554" x2="24205" y2="26554"/>
                      <a14:foregroundMark x1="29340" y1="29944" x2="29340" y2="29944"/>
                      <a14:foregroundMark x1="27384" y1="28249" x2="27384" y2="28249"/>
                      <a14:foregroundMark x1="25672" y1="27684" x2="25672" y2="27684"/>
                      <a14:foregroundMark x1="24450" y1="31638" x2="24450" y2="31638"/>
                      <a14:foregroundMark x1="24450" y1="37853" x2="24450" y2="37853"/>
                      <a14:foregroundMark x1="24205" y1="44633" x2="24205" y2="44633"/>
                      <a14:foregroundMark x1="25672" y1="45198" x2="25672" y2="45198"/>
                      <a14:foregroundMark x1="27139" y1="48588" x2="27139" y2="48588"/>
                      <a14:foregroundMark x1="30562" y1="50282" x2="30562" y2="50282"/>
                      <a14:foregroundMark x1="34230" y1="49718" x2="34230" y2="49718"/>
                      <a14:foregroundMark x1="33007" y1="50282" x2="33007" y2="50282"/>
                      <a14:foregroundMark x1="31296" y1="51412" x2="31296" y2="51412"/>
                      <a14:foregroundMark x1="28362" y1="50847" x2="28362" y2="50847"/>
                      <a14:foregroundMark x1="24939" y1="50282" x2="24939" y2="50282"/>
                      <a14:foregroundMark x1="36919" y1="32768" x2="36919" y2="32768"/>
                      <a14:foregroundMark x1="37653" y1="32768" x2="37653" y2="32768"/>
                      <a14:foregroundMark x1="37653" y1="28814" x2="37653" y2="28814"/>
                      <a14:foregroundMark x1="36186" y1="26554" x2="36186" y2="26554"/>
                      <a14:foregroundMark x1="35697" y1="24294" x2="35697" y2="24294"/>
                      <a14:foregroundMark x1="70660" y1="49153" x2="70660" y2="49153"/>
                    </a14:backgroundRemoval>
                  </a14:imgEffect>
                </a14:imgLayer>
              </a14:imgProps>
            </a:ext>
          </a:extLst>
        </a:blip>
        <a:srcRect l="5976" t="8788" r="6863" b="27942"/>
        <a:stretch/>
      </xdr:blipFill>
      <xdr:spPr>
        <a:xfrm>
          <a:off x="561975" y="0"/>
          <a:ext cx="1743075" cy="585174"/>
        </a:xfrm>
        <a:prstGeom prst="rect">
          <a:avLst/>
        </a:prstGeom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409265" cy="756651"/>
    <xdr:pic>
      <xdr:nvPicPr>
        <xdr:cNvPr id="2" name="Picture 2">
          <a:extLst>
            <a:ext uri="{FF2B5EF4-FFF2-40B4-BE49-F238E27FC236}">
              <a16:creationId xmlns:a16="http://schemas.microsoft.com/office/drawing/2014/main" id="{6E86C9AF-F99B-4460-B6DB-40810EC7D0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7943"/>
        <a:stretch>
          <a:fillRect/>
        </a:stretch>
      </xdr:blipFill>
      <xdr:spPr bwMode="auto">
        <a:xfrm>
          <a:off x="0" y="0"/>
          <a:ext cx="2409265" cy="7566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10</xdr:col>
      <xdr:colOff>392206</xdr:colOff>
      <xdr:row>3</xdr:row>
      <xdr:rowOff>1</xdr:rowOff>
    </xdr:from>
    <xdr:to>
      <xdr:col>14</xdr:col>
      <xdr:colOff>773206</xdr:colOff>
      <xdr:row>5</xdr:row>
      <xdr:rowOff>15667</xdr:rowOff>
    </xdr:to>
    <xdr:sp macro="" textlink="">
      <xdr:nvSpPr>
        <xdr:cNvPr id="3" name="Rounded Rectangle 8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8C28DAD-A0AF-4D9B-B381-10775BAA3F55}"/>
            </a:ext>
          </a:extLst>
        </xdr:cNvPr>
        <xdr:cNvSpPr/>
      </xdr:nvSpPr>
      <xdr:spPr>
        <a:xfrm>
          <a:off x="8236324" y="470648"/>
          <a:ext cx="3787588" cy="318225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lIns="91440" tIns="45720" rIns="91440" bIns="45720">
          <a:noAutofit/>
        </a:bodyPr>
        <a:lstStyle/>
        <a:p>
          <a:pPr algn="ctr"/>
          <a:r>
            <a:rPr lang="en-US" sz="1400" b="0" cap="none" spc="0">
              <a:ln w="0"/>
              <a:gradFill>
                <a:gsLst>
                  <a:gs pos="21000">
                    <a:srgbClr val="53575C"/>
                  </a:gs>
                  <a:gs pos="88000">
                    <a:srgbClr val="C5C7CA"/>
                  </a:gs>
                </a:gsLst>
                <a:lin ang="5400000"/>
              </a:gradFill>
              <a:effectLst/>
            </a:rPr>
            <a:t>BACK TO HOMEPAGE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409265" cy="756651"/>
    <xdr:pic>
      <xdr:nvPicPr>
        <xdr:cNvPr id="2" name="Picture 2">
          <a:extLst>
            <a:ext uri="{FF2B5EF4-FFF2-40B4-BE49-F238E27FC236}">
              <a16:creationId xmlns:a16="http://schemas.microsoft.com/office/drawing/2014/main" id="{F941B578-55C5-48E2-BA88-EA7E4F0AAC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7943"/>
        <a:stretch>
          <a:fillRect/>
        </a:stretch>
      </xdr:blipFill>
      <xdr:spPr bwMode="auto">
        <a:xfrm>
          <a:off x="0" y="0"/>
          <a:ext cx="2409265" cy="7566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8</xdr:col>
      <xdr:colOff>109928</xdr:colOff>
      <xdr:row>3</xdr:row>
      <xdr:rowOff>33618</xdr:rowOff>
    </xdr:from>
    <xdr:to>
      <xdr:col>11</xdr:col>
      <xdr:colOff>560293</xdr:colOff>
      <xdr:row>5</xdr:row>
      <xdr:rowOff>49284</xdr:rowOff>
    </xdr:to>
    <xdr:sp macro="" textlink="">
      <xdr:nvSpPr>
        <xdr:cNvPr id="3" name="Rounded Rectangle 8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A1491CA-A0B8-44E9-82F2-467E80CF8836}"/>
            </a:ext>
          </a:extLst>
        </xdr:cNvPr>
        <xdr:cNvSpPr/>
      </xdr:nvSpPr>
      <xdr:spPr>
        <a:xfrm>
          <a:off x="7929953" y="519393"/>
          <a:ext cx="3765065" cy="320466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lIns="91440" tIns="45720" rIns="91440" bIns="45720">
          <a:noAutofit/>
        </a:bodyPr>
        <a:lstStyle/>
        <a:p>
          <a:pPr algn="ctr"/>
          <a:r>
            <a:rPr lang="en-US" sz="1400" b="0" cap="none" spc="0">
              <a:ln w="0"/>
              <a:gradFill>
                <a:gsLst>
                  <a:gs pos="21000">
                    <a:srgbClr val="53575C"/>
                  </a:gs>
                  <a:gs pos="88000">
                    <a:srgbClr val="C5C7CA"/>
                  </a:gs>
                </a:gsLst>
                <a:lin ang="5400000"/>
              </a:gradFill>
              <a:effectLst/>
            </a:rPr>
            <a:t>BACK TO HOMEPAGE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409265" cy="756651"/>
    <xdr:pic>
      <xdr:nvPicPr>
        <xdr:cNvPr id="2" name="Picture 2">
          <a:extLst>
            <a:ext uri="{FF2B5EF4-FFF2-40B4-BE49-F238E27FC236}">
              <a16:creationId xmlns:a16="http://schemas.microsoft.com/office/drawing/2014/main" id="{F89617DF-8711-4CA9-857C-E47E983820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7943"/>
        <a:stretch>
          <a:fillRect/>
        </a:stretch>
      </xdr:blipFill>
      <xdr:spPr bwMode="auto">
        <a:xfrm>
          <a:off x="0" y="0"/>
          <a:ext cx="2409265" cy="7566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8</xdr:col>
      <xdr:colOff>0</xdr:colOff>
      <xdr:row>3</xdr:row>
      <xdr:rowOff>33618</xdr:rowOff>
    </xdr:from>
    <xdr:to>
      <xdr:col>10</xdr:col>
      <xdr:colOff>560293</xdr:colOff>
      <xdr:row>5</xdr:row>
      <xdr:rowOff>49284</xdr:rowOff>
    </xdr:to>
    <xdr:sp macro="" textlink="">
      <xdr:nvSpPr>
        <xdr:cNvPr id="3" name="Rounded Rectangle 8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1837103-6696-4106-8A08-556FE8538933}"/>
            </a:ext>
          </a:extLst>
        </xdr:cNvPr>
        <xdr:cNvSpPr/>
      </xdr:nvSpPr>
      <xdr:spPr>
        <a:xfrm>
          <a:off x="7082228" y="519393"/>
          <a:ext cx="2879240" cy="320466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lIns="91440" tIns="45720" rIns="91440" bIns="45720">
          <a:noAutofit/>
        </a:bodyPr>
        <a:lstStyle/>
        <a:p>
          <a:pPr algn="ctr"/>
          <a:r>
            <a:rPr lang="en-US" sz="1400" b="0" cap="none" spc="0">
              <a:ln w="0"/>
              <a:gradFill>
                <a:gsLst>
                  <a:gs pos="21000">
                    <a:srgbClr val="53575C"/>
                  </a:gs>
                  <a:gs pos="88000">
                    <a:srgbClr val="C5C7CA"/>
                  </a:gs>
                </a:gsLst>
                <a:lin ang="5400000"/>
              </a:gradFill>
              <a:effectLst/>
            </a:rPr>
            <a:t>BACK TO HOMEPAGE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409265" cy="756651"/>
    <xdr:pic>
      <xdr:nvPicPr>
        <xdr:cNvPr id="2" name="Picture 2">
          <a:extLst>
            <a:ext uri="{FF2B5EF4-FFF2-40B4-BE49-F238E27FC236}">
              <a16:creationId xmlns:a16="http://schemas.microsoft.com/office/drawing/2014/main" id="{3F646BAE-AF7C-46CD-80C9-E9AAF7EA3D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7943"/>
        <a:stretch>
          <a:fillRect/>
        </a:stretch>
      </xdr:blipFill>
      <xdr:spPr bwMode="auto">
        <a:xfrm>
          <a:off x="0" y="0"/>
          <a:ext cx="2409265" cy="7566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8</xdr:col>
      <xdr:colOff>109928</xdr:colOff>
      <xdr:row>3</xdr:row>
      <xdr:rowOff>33618</xdr:rowOff>
    </xdr:from>
    <xdr:to>
      <xdr:col>11</xdr:col>
      <xdr:colOff>560293</xdr:colOff>
      <xdr:row>5</xdr:row>
      <xdr:rowOff>49284</xdr:rowOff>
    </xdr:to>
    <xdr:sp macro="" textlink="">
      <xdr:nvSpPr>
        <xdr:cNvPr id="3" name="Rounded Rectangle 8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EBEE1F3-9301-470B-84E5-F0B115B701CD}"/>
            </a:ext>
          </a:extLst>
        </xdr:cNvPr>
        <xdr:cNvSpPr/>
      </xdr:nvSpPr>
      <xdr:spPr>
        <a:xfrm>
          <a:off x="7082228" y="519393"/>
          <a:ext cx="2879240" cy="320466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lIns="91440" tIns="45720" rIns="91440" bIns="45720">
          <a:noAutofit/>
        </a:bodyPr>
        <a:lstStyle/>
        <a:p>
          <a:pPr algn="ctr"/>
          <a:r>
            <a:rPr lang="en-US" sz="1400" b="0" cap="none" spc="0">
              <a:ln w="0"/>
              <a:gradFill>
                <a:gsLst>
                  <a:gs pos="21000">
                    <a:srgbClr val="53575C"/>
                  </a:gs>
                  <a:gs pos="88000">
                    <a:srgbClr val="C5C7CA"/>
                  </a:gs>
                </a:gsLst>
                <a:lin ang="5400000"/>
              </a:gradFill>
              <a:effectLst/>
            </a:rPr>
            <a:t>BACK TO HOMEPAGE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409265" cy="756651"/>
    <xdr:pic>
      <xdr:nvPicPr>
        <xdr:cNvPr id="2" name="Picture 2">
          <a:extLst>
            <a:ext uri="{FF2B5EF4-FFF2-40B4-BE49-F238E27FC236}">
              <a16:creationId xmlns:a16="http://schemas.microsoft.com/office/drawing/2014/main" id="{45E0AF2A-AAC0-4C51-8D81-8346DCA998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7943"/>
        <a:stretch>
          <a:fillRect/>
        </a:stretch>
      </xdr:blipFill>
      <xdr:spPr bwMode="auto">
        <a:xfrm>
          <a:off x="0" y="0"/>
          <a:ext cx="2409265" cy="7566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8</xdr:col>
      <xdr:colOff>109928</xdr:colOff>
      <xdr:row>3</xdr:row>
      <xdr:rowOff>33618</xdr:rowOff>
    </xdr:from>
    <xdr:to>
      <xdr:col>11</xdr:col>
      <xdr:colOff>560293</xdr:colOff>
      <xdr:row>5</xdr:row>
      <xdr:rowOff>49284</xdr:rowOff>
    </xdr:to>
    <xdr:sp macro="" textlink="">
      <xdr:nvSpPr>
        <xdr:cNvPr id="3" name="Rounded Rectangle 8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FF17388-46B0-46AF-B673-B86C6E588B59}"/>
            </a:ext>
          </a:extLst>
        </xdr:cNvPr>
        <xdr:cNvSpPr/>
      </xdr:nvSpPr>
      <xdr:spPr>
        <a:xfrm>
          <a:off x="7082228" y="519393"/>
          <a:ext cx="2879240" cy="320466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lIns="91440" tIns="45720" rIns="91440" bIns="45720">
          <a:noAutofit/>
        </a:bodyPr>
        <a:lstStyle/>
        <a:p>
          <a:pPr algn="ctr"/>
          <a:r>
            <a:rPr lang="en-US" sz="1400" b="0" cap="none" spc="0">
              <a:ln w="0"/>
              <a:gradFill>
                <a:gsLst>
                  <a:gs pos="21000">
                    <a:srgbClr val="53575C"/>
                  </a:gs>
                  <a:gs pos="88000">
                    <a:srgbClr val="C5C7CA"/>
                  </a:gs>
                </a:gsLst>
                <a:lin ang="5400000"/>
              </a:gradFill>
              <a:effectLst/>
            </a:rPr>
            <a:t>BACK TO HOMEPAGE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409265" cy="756651"/>
    <xdr:pic>
      <xdr:nvPicPr>
        <xdr:cNvPr id="2" name="Picture 2">
          <a:extLst>
            <a:ext uri="{FF2B5EF4-FFF2-40B4-BE49-F238E27FC236}">
              <a16:creationId xmlns:a16="http://schemas.microsoft.com/office/drawing/2014/main" id="{88083415-5D6B-4407-82BA-DF8C660C62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7943"/>
        <a:stretch>
          <a:fillRect/>
        </a:stretch>
      </xdr:blipFill>
      <xdr:spPr bwMode="auto">
        <a:xfrm>
          <a:off x="0" y="0"/>
          <a:ext cx="2409265" cy="7566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8</xdr:col>
      <xdr:colOff>109928</xdr:colOff>
      <xdr:row>3</xdr:row>
      <xdr:rowOff>33618</xdr:rowOff>
    </xdr:from>
    <xdr:to>
      <xdr:col>11</xdr:col>
      <xdr:colOff>560293</xdr:colOff>
      <xdr:row>5</xdr:row>
      <xdr:rowOff>49284</xdr:rowOff>
    </xdr:to>
    <xdr:sp macro="" textlink="">
      <xdr:nvSpPr>
        <xdr:cNvPr id="3" name="Rounded Rectangle 8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2E46C41-F767-49FA-871E-7D927AADF79B}"/>
            </a:ext>
          </a:extLst>
        </xdr:cNvPr>
        <xdr:cNvSpPr/>
      </xdr:nvSpPr>
      <xdr:spPr>
        <a:xfrm>
          <a:off x="7082228" y="519393"/>
          <a:ext cx="2879240" cy="320466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lIns="91440" tIns="45720" rIns="91440" bIns="45720">
          <a:noAutofit/>
        </a:bodyPr>
        <a:lstStyle/>
        <a:p>
          <a:pPr algn="ctr"/>
          <a:r>
            <a:rPr lang="en-US" sz="1400" b="0" cap="none" spc="0">
              <a:ln w="0"/>
              <a:gradFill>
                <a:gsLst>
                  <a:gs pos="21000">
                    <a:srgbClr val="53575C"/>
                  </a:gs>
                  <a:gs pos="88000">
                    <a:srgbClr val="C5C7CA"/>
                  </a:gs>
                </a:gsLst>
                <a:lin ang="5400000"/>
              </a:gradFill>
              <a:effectLst/>
            </a:rPr>
            <a:t>BACK TO HOMEPAGE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409265" cy="756651"/>
    <xdr:pic>
      <xdr:nvPicPr>
        <xdr:cNvPr id="2" name="Picture 2">
          <a:extLst>
            <a:ext uri="{FF2B5EF4-FFF2-40B4-BE49-F238E27FC236}">
              <a16:creationId xmlns:a16="http://schemas.microsoft.com/office/drawing/2014/main" id="{EB231BFF-7860-4333-B137-A511BD4B65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7943"/>
        <a:stretch>
          <a:fillRect/>
        </a:stretch>
      </xdr:blipFill>
      <xdr:spPr bwMode="auto">
        <a:xfrm>
          <a:off x="0" y="0"/>
          <a:ext cx="2409265" cy="7566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14</xdr:col>
      <xdr:colOff>520904</xdr:colOff>
      <xdr:row>6</xdr:row>
      <xdr:rowOff>46077</xdr:rowOff>
    </xdr:from>
    <xdr:to>
      <xdr:col>16</xdr:col>
      <xdr:colOff>794118</xdr:colOff>
      <xdr:row>6</xdr:row>
      <xdr:rowOff>360492</xdr:rowOff>
    </xdr:to>
    <xdr:sp macro="" textlink="">
      <xdr:nvSpPr>
        <xdr:cNvPr id="5" name="Rounded Rectangle 8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DBB9817-4028-4D3F-BFDC-B6778E97C565}"/>
            </a:ext>
          </a:extLst>
        </xdr:cNvPr>
        <xdr:cNvSpPr/>
      </xdr:nvSpPr>
      <xdr:spPr>
        <a:xfrm>
          <a:off x="13049080" y="1020989"/>
          <a:ext cx="2021332" cy="314415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lIns="91440" tIns="45720" rIns="91440" bIns="45720">
          <a:noAutofit/>
        </a:bodyPr>
        <a:lstStyle/>
        <a:p>
          <a:pPr algn="ctr"/>
          <a:r>
            <a:rPr lang="en-US" sz="1400" b="0" cap="none" spc="0">
              <a:ln w="0"/>
              <a:gradFill>
                <a:gsLst>
                  <a:gs pos="21000">
                    <a:srgbClr val="53575C"/>
                  </a:gs>
                  <a:gs pos="88000">
                    <a:srgbClr val="C5C7CA"/>
                  </a:gs>
                </a:gsLst>
                <a:lin ang="5400000"/>
              </a:gradFill>
              <a:effectLst/>
            </a:rPr>
            <a:t>BACK TO HOMEPAGE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409265" cy="756651"/>
    <xdr:pic>
      <xdr:nvPicPr>
        <xdr:cNvPr id="2" name="Picture 2">
          <a:extLst>
            <a:ext uri="{FF2B5EF4-FFF2-40B4-BE49-F238E27FC236}">
              <a16:creationId xmlns:a16="http://schemas.microsoft.com/office/drawing/2014/main" id="{0DE759DA-3D84-42AD-8D8B-EA1D19A018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7943"/>
        <a:stretch>
          <a:fillRect/>
        </a:stretch>
      </xdr:blipFill>
      <xdr:spPr bwMode="auto">
        <a:xfrm>
          <a:off x="0" y="0"/>
          <a:ext cx="2409265" cy="7566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20</xdr:col>
      <xdr:colOff>513505</xdr:colOff>
      <xdr:row>6</xdr:row>
      <xdr:rowOff>44171</xdr:rowOff>
    </xdr:from>
    <xdr:to>
      <xdr:col>22</xdr:col>
      <xdr:colOff>794340</xdr:colOff>
      <xdr:row>6</xdr:row>
      <xdr:rowOff>358586</xdr:rowOff>
    </xdr:to>
    <xdr:sp macro="" textlink="">
      <xdr:nvSpPr>
        <xdr:cNvPr id="3" name="Rounded Rectangle 8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128E592-82BC-49C8-98AB-E5DCCF909ADE}"/>
            </a:ext>
          </a:extLst>
        </xdr:cNvPr>
        <xdr:cNvSpPr/>
      </xdr:nvSpPr>
      <xdr:spPr>
        <a:xfrm>
          <a:off x="18140358" y="1019083"/>
          <a:ext cx="2028953" cy="314415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lIns="91440" tIns="45720" rIns="91440" bIns="45720">
          <a:noAutofit/>
        </a:bodyPr>
        <a:lstStyle/>
        <a:p>
          <a:pPr algn="ctr"/>
          <a:r>
            <a:rPr lang="en-US" sz="1400" b="0" cap="none" spc="0">
              <a:ln w="0"/>
              <a:gradFill>
                <a:gsLst>
                  <a:gs pos="21000">
                    <a:srgbClr val="53575C"/>
                  </a:gs>
                  <a:gs pos="88000">
                    <a:srgbClr val="C5C7CA"/>
                  </a:gs>
                </a:gsLst>
                <a:lin ang="5400000"/>
              </a:gradFill>
              <a:effectLst/>
            </a:rPr>
            <a:t>BACK TO HOMEPAGE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409265" cy="756651"/>
    <xdr:pic>
      <xdr:nvPicPr>
        <xdr:cNvPr id="2" name="Picture 2">
          <a:extLst>
            <a:ext uri="{FF2B5EF4-FFF2-40B4-BE49-F238E27FC236}">
              <a16:creationId xmlns:a16="http://schemas.microsoft.com/office/drawing/2014/main" id="{C820DA90-FB55-4AAF-AFCD-DC8C3D56D5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7943"/>
        <a:stretch>
          <a:fillRect/>
        </a:stretch>
      </xdr:blipFill>
      <xdr:spPr bwMode="auto">
        <a:xfrm>
          <a:off x="0" y="0"/>
          <a:ext cx="2409265" cy="7566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14</xdr:col>
      <xdr:colOff>472047</xdr:colOff>
      <xdr:row>6</xdr:row>
      <xdr:rowOff>36776</xdr:rowOff>
    </xdr:from>
    <xdr:to>
      <xdr:col>16</xdr:col>
      <xdr:colOff>762406</xdr:colOff>
      <xdr:row>6</xdr:row>
      <xdr:rowOff>362621</xdr:rowOff>
    </xdr:to>
    <xdr:sp macro="" textlink="">
      <xdr:nvSpPr>
        <xdr:cNvPr id="3" name="Rounded Rectangle 8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BDFD68C-1FF1-4921-8644-A8F3D62AD02F}"/>
            </a:ext>
          </a:extLst>
        </xdr:cNvPr>
        <xdr:cNvSpPr/>
      </xdr:nvSpPr>
      <xdr:spPr>
        <a:xfrm>
          <a:off x="12865753" y="1011688"/>
          <a:ext cx="2016065" cy="325845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lIns="91440" tIns="45720" rIns="91440" bIns="45720">
          <a:noAutofit/>
        </a:bodyPr>
        <a:lstStyle/>
        <a:p>
          <a:pPr algn="ctr"/>
          <a:r>
            <a:rPr lang="en-US" sz="1400" b="0" cap="none" spc="0">
              <a:ln w="0"/>
              <a:gradFill>
                <a:gsLst>
                  <a:gs pos="21000">
                    <a:srgbClr val="53575C"/>
                  </a:gs>
                  <a:gs pos="88000">
                    <a:srgbClr val="C5C7CA"/>
                  </a:gs>
                </a:gsLst>
                <a:lin ang="5400000"/>
              </a:gradFill>
              <a:effectLst/>
            </a:rPr>
            <a:t>BACK TO HOMEPAGE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409265" cy="756651"/>
    <xdr:pic>
      <xdr:nvPicPr>
        <xdr:cNvPr id="2" name="Picture 2">
          <a:extLst>
            <a:ext uri="{FF2B5EF4-FFF2-40B4-BE49-F238E27FC236}">
              <a16:creationId xmlns:a16="http://schemas.microsoft.com/office/drawing/2014/main" id="{0ED959BF-7E29-42CC-8256-5F6C023E88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7943"/>
        <a:stretch>
          <a:fillRect/>
        </a:stretch>
      </xdr:blipFill>
      <xdr:spPr bwMode="auto">
        <a:xfrm>
          <a:off x="0" y="0"/>
          <a:ext cx="2409265" cy="7566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14</xdr:col>
      <xdr:colOff>472047</xdr:colOff>
      <xdr:row>6</xdr:row>
      <xdr:rowOff>36776</xdr:rowOff>
    </xdr:from>
    <xdr:to>
      <xdr:col>16</xdr:col>
      <xdr:colOff>762406</xdr:colOff>
      <xdr:row>6</xdr:row>
      <xdr:rowOff>362621</xdr:rowOff>
    </xdr:to>
    <xdr:sp macro="" textlink="">
      <xdr:nvSpPr>
        <xdr:cNvPr id="3" name="Rounded Rectangle 8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40E180D-7CB8-49F9-90B1-DB69A03A7F83}"/>
            </a:ext>
          </a:extLst>
        </xdr:cNvPr>
        <xdr:cNvSpPr/>
      </xdr:nvSpPr>
      <xdr:spPr>
        <a:xfrm>
          <a:off x="13793600" y="1067717"/>
          <a:ext cx="2029512" cy="325845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lIns="91440" tIns="45720" rIns="91440" bIns="45720">
          <a:noAutofit/>
        </a:bodyPr>
        <a:lstStyle/>
        <a:p>
          <a:pPr algn="ctr"/>
          <a:r>
            <a:rPr lang="en-US" sz="1400" b="0" cap="none" spc="0">
              <a:ln w="0"/>
              <a:gradFill>
                <a:gsLst>
                  <a:gs pos="21000">
                    <a:srgbClr val="53575C"/>
                  </a:gs>
                  <a:gs pos="88000">
                    <a:srgbClr val="C5C7CA"/>
                  </a:gs>
                </a:gsLst>
                <a:lin ang="5400000"/>
              </a:gradFill>
              <a:effectLst/>
            </a:rPr>
            <a:t>BACK TO HOMEPAGE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416854</xdr:colOff>
      <xdr:row>2</xdr:row>
      <xdr:rowOff>120706</xdr:rowOff>
    </xdr:from>
    <xdr:to>
      <xdr:col>13</xdr:col>
      <xdr:colOff>655395</xdr:colOff>
      <xdr:row>4</xdr:row>
      <xdr:rowOff>134467</xdr:rowOff>
    </xdr:to>
    <xdr:sp macro="" textlink="">
      <xdr:nvSpPr>
        <xdr:cNvPr id="3" name="Rounded Rectangle 8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9B8C972-EB94-468A-B3DA-CC262D68617B}"/>
            </a:ext>
          </a:extLst>
        </xdr:cNvPr>
        <xdr:cNvSpPr/>
      </xdr:nvSpPr>
      <xdr:spPr>
        <a:xfrm>
          <a:off x="8350619" y="434471"/>
          <a:ext cx="1941835" cy="316320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lIns="91440" tIns="45720" rIns="91440" bIns="45720">
          <a:noAutofit/>
        </a:bodyPr>
        <a:lstStyle/>
        <a:p>
          <a:pPr algn="ctr"/>
          <a:r>
            <a:rPr lang="en-US" sz="1400" b="0" cap="none" spc="0">
              <a:ln w="0"/>
              <a:gradFill>
                <a:gsLst>
                  <a:gs pos="21000">
                    <a:srgbClr val="53575C"/>
                  </a:gs>
                  <a:gs pos="88000">
                    <a:srgbClr val="C5C7CA"/>
                  </a:gs>
                </a:gsLst>
                <a:lin ang="5400000"/>
              </a:gradFill>
              <a:effectLst/>
            </a:rPr>
            <a:t>BACK TO HOMEPAGE</a:t>
          </a:r>
        </a:p>
      </xdr:txBody>
    </xdr:sp>
    <xdr:clientData/>
  </xdr:twoCellAnchor>
  <xdr:oneCellAnchor>
    <xdr:from>
      <xdr:col>0</xdr:col>
      <xdr:colOff>112059</xdr:colOff>
      <xdr:row>0</xdr:row>
      <xdr:rowOff>89647</xdr:rowOff>
    </xdr:from>
    <xdr:ext cx="2409265" cy="756651"/>
    <xdr:pic>
      <xdr:nvPicPr>
        <xdr:cNvPr id="4" name="Picture 2">
          <a:extLst>
            <a:ext uri="{FF2B5EF4-FFF2-40B4-BE49-F238E27FC236}">
              <a16:creationId xmlns:a16="http://schemas.microsoft.com/office/drawing/2014/main" id="{6EE4A031-08E5-46A9-ACBD-98ACEB32BC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7943"/>
        <a:stretch>
          <a:fillRect/>
        </a:stretch>
      </xdr:blipFill>
      <xdr:spPr bwMode="auto">
        <a:xfrm>
          <a:off x="112059" y="89647"/>
          <a:ext cx="2409265" cy="7566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409265" cy="756651"/>
    <xdr:pic>
      <xdr:nvPicPr>
        <xdr:cNvPr id="2" name="Picture 2">
          <a:extLst>
            <a:ext uri="{FF2B5EF4-FFF2-40B4-BE49-F238E27FC236}">
              <a16:creationId xmlns:a16="http://schemas.microsoft.com/office/drawing/2014/main" id="{40AA14EF-D7D5-49CF-AE73-4E6E3398B9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7943"/>
        <a:stretch>
          <a:fillRect/>
        </a:stretch>
      </xdr:blipFill>
      <xdr:spPr bwMode="auto">
        <a:xfrm>
          <a:off x="0" y="0"/>
          <a:ext cx="2409265" cy="7566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15</xdr:col>
      <xdr:colOff>513341</xdr:colOff>
      <xdr:row>6</xdr:row>
      <xdr:rowOff>44824</xdr:rowOff>
    </xdr:from>
    <xdr:to>
      <xdr:col>17</xdr:col>
      <xdr:colOff>769027</xdr:colOff>
      <xdr:row>6</xdr:row>
      <xdr:rowOff>363049</xdr:rowOff>
    </xdr:to>
    <xdr:sp macro="" textlink="">
      <xdr:nvSpPr>
        <xdr:cNvPr id="6" name="Rounded Rectangle 8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3E8714D-79BA-4372-B6F7-C092FE4034D6}"/>
            </a:ext>
          </a:extLst>
        </xdr:cNvPr>
        <xdr:cNvSpPr/>
      </xdr:nvSpPr>
      <xdr:spPr>
        <a:xfrm>
          <a:off x="13769900" y="1019736"/>
          <a:ext cx="2003803" cy="318225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lIns="91440" tIns="45720" rIns="91440" bIns="45720">
          <a:noAutofit/>
        </a:bodyPr>
        <a:lstStyle/>
        <a:p>
          <a:pPr algn="ctr"/>
          <a:r>
            <a:rPr lang="en-US" sz="1400" b="0" cap="none" spc="0">
              <a:ln w="0"/>
              <a:gradFill>
                <a:gsLst>
                  <a:gs pos="21000">
                    <a:srgbClr val="53575C"/>
                  </a:gs>
                  <a:gs pos="88000">
                    <a:srgbClr val="C5C7CA"/>
                  </a:gs>
                </a:gsLst>
                <a:lin ang="5400000"/>
              </a:gradFill>
              <a:effectLst/>
            </a:rPr>
            <a:t>BACK TO HOMEPAGE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409265" cy="756651"/>
    <xdr:pic>
      <xdr:nvPicPr>
        <xdr:cNvPr id="6" name="Picture 2">
          <a:extLst>
            <a:ext uri="{FF2B5EF4-FFF2-40B4-BE49-F238E27FC236}">
              <a16:creationId xmlns:a16="http://schemas.microsoft.com/office/drawing/2014/main" id="{7C5A0CC8-99A9-4B45-9BE5-8E6086F586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7943"/>
        <a:stretch>
          <a:fillRect/>
        </a:stretch>
      </xdr:blipFill>
      <xdr:spPr bwMode="auto">
        <a:xfrm>
          <a:off x="0" y="0"/>
          <a:ext cx="2409265" cy="7566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11</xdr:col>
      <xdr:colOff>428060</xdr:colOff>
      <xdr:row>6</xdr:row>
      <xdr:rowOff>42266</xdr:rowOff>
    </xdr:from>
    <xdr:to>
      <xdr:col>13</xdr:col>
      <xdr:colOff>666601</xdr:colOff>
      <xdr:row>6</xdr:row>
      <xdr:rowOff>358586</xdr:rowOff>
    </xdr:to>
    <xdr:sp macro="" textlink="">
      <xdr:nvSpPr>
        <xdr:cNvPr id="9" name="Rounded Rectangle 8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8BBCFE5-8849-4B74-A603-C88E059EC9E3}"/>
            </a:ext>
          </a:extLst>
        </xdr:cNvPr>
        <xdr:cNvSpPr/>
      </xdr:nvSpPr>
      <xdr:spPr>
        <a:xfrm>
          <a:off x="10591795" y="972354"/>
          <a:ext cx="1829777" cy="316320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lIns="91440" tIns="45720" rIns="91440" bIns="45720">
          <a:noAutofit/>
        </a:bodyPr>
        <a:lstStyle/>
        <a:p>
          <a:pPr algn="ctr"/>
          <a:r>
            <a:rPr lang="en-US" sz="1400" b="0" cap="none" spc="0">
              <a:ln w="0"/>
              <a:gradFill>
                <a:gsLst>
                  <a:gs pos="21000">
                    <a:srgbClr val="53575C"/>
                  </a:gs>
                  <a:gs pos="88000">
                    <a:srgbClr val="C5C7CA"/>
                  </a:gs>
                </a:gsLst>
                <a:lin ang="5400000"/>
              </a:gradFill>
              <a:effectLst/>
            </a:rPr>
            <a:t>BACK TO HOMEPAGE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409265" cy="756651"/>
    <xdr:pic>
      <xdr:nvPicPr>
        <xdr:cNvPr id="2" name="Picture 2">
          <a:extLst>
            <a:ext uri="{FF2B5EF4-FFF2-40B4-BE49-F238E27FC236}">
              <a16:creationId xmlns:a16="http://schemas.microsoft.com/office/drawing/2014/main" id="{89FC6F31-BC23-4553-B0DB-9994A99B64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7943"/>
        <a:stretch>
          <a:fillRect/>
        </a:stretch>
      </xdr:blipFill>
      <xdr:spPr bwMode="auto">
        <a:xfrm>
          <a:off x="0" y="0"/>
          <a:ext cx="2409265" cy="7566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8</xdr:col>
      <xdr:colOff>394442</xdr:colOff>
      <xdr:row>2</xdr:row>
      <xdr:rowOff>109500</xdr:rowOff>
    </xdr:from>
    <xdr:to>
      <xdr:col>13</xdr:col>
      <xdr:colOff>632983</xdr:colOff>
      <xdr:row>4</xdr:row>
      <xdr:rowOff>123261</xdr:rowOff>
    </xdr:to>
    <xdr:sp macro="" textlink="">
      <xdr:nvSpPr>
        <xdr:cNvPr id="4" name="Rounded Rectangle 8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D308511-09A4-4126-AA5C-98272884D83F}"/>
            </a:ext>
          </a:extLst>
        </xdr:cNvPr>
        <xdr:cNvSpPr/>
      </xdr:nvSpPr>
      <xdr:spPr>
        <a:xfrm>
          <a:off x="7319677" y="423265"/>
          <a:ext cx="4272659" cy="316320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lIns="91440" tIns="45720" rIns="91440" bIns="45720">
          <a:noAutofit/>
        </a:bodyPr>
        <a:lstStyle/>
        <a:p>
          <a:pPr algn="ctr"/>
          <a:r>
            <a:rPr lang="en-US" sz="1400" b="0" cap="none" spc="0">
              <a:ln w="0"/>
              <a:gradFill>
                <a:gsLst>
                  <a:gs pos="21000">
                    <a:srgbClr val="53575C"/>
                  </a:gs>
                  <a:gs pos="88000">
                    <a:srgbClr val="C5C7CA"/>
                  </a:gs>
                </a:gsLst>
                <a:lin ang="5400000"/>
              </a:gradFill>
              <a:effectLst/>
            </a:rPr>
            <a:t>BACK TO HOMEPAGE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409265" cy="756651"/>
    <xdr:pic>
      <xdr:nvPicPr>
        <xdr:cNvPr id="12" name="Picture 2">
          <a:extLst>
            <a:ext uri="{FF2B5EF4-FFF2-40B4-BE49-F238E27FC236}">
              <a16:creationId xmlns:a16="http://schemas.microsoft.com/office/drawing/2014/main" id="{BE7EC52E-A8F7-4506-8DA4-FAEAB8C580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7943"/>
        <a:stretch>
          <a:fillRect/>
        </a:stretch>
      </xdr:blipFill>
      <xdr:spPr bwMode="auto">
        <a:xfrm>
          <a:off x="0" y="0"/>
          <a:ext cx="2409265" cy="7566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8</xdr:col>
      <xdr:colOff>420051</xdr:colOff>
      <xdr:row>6</xdr:row>
      <xdr:rowOff>42266</xdr:rowOff>
    </xdr:from>
    <xdr:to>
      <xdr:col>10</xdr:col>
      <xdr:colOff>698982</xdr:colOff>
      <xdr:row>6</xdr:row>
      <xdr:rowOff>358586</xdr:rowOff>
    </xdr:to>
    <xdr:sp macro="" textlink="">
      <xdr:nvSpPr>
        <xdr:cNvPr id="15" name="Rounded Rectangle 8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9CB3552-DB54-452D-9D4A-0F3D344169C4}"/>
            </a:ext>
          </a:extLst>
        </xdr:cNvPr>
        <xdr:cNvSpPr/>
      </xdr:nvSpPr>
      <xdr:spPr>
        <a:xfrm>
          <a:off x="9048580" y="972354"/>
          <a:ext cx="1982226" cy="316320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lIns="91440" tIns="45720" rIns="91440" bIns="45720">
          <a:noAutofit/>
        </a:bodyPr>
        <a:lstStyle/>
        <a:p>
          <a:pPr algn="ctr"/>
          <a:r>
            <a:rPr lang="en-US" sz="1400" b="0" cap="none" spc="0">
              <a:ln w="0"/>
              <a:gradFill>
                <a:gsLst>
                  <a:gs pos="21000">
                    <a:srgbClr val="53575C"/>
                  </a:gs>
                  <a:gs pos="88000">
                    <a:srgbClr val="C5C7CA"/>
                  </a:gs>
                </a:gsLst>
                <a:lin ang="5400000"/>
              </a:gradFill>
              <a:effectLst/>
            </a:rPr>
            <a:t>BACK TO HOMEPAGE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409265" cy="756651"/>
    <xdr:pic>
      <xdr:nvPicPr>
        <xdr:cNvPr id="2" name="Picture 2">
          <a:extLst>
            <a:ext uri="{FF2B5EF4-FFF2-40B4-BE49-F238E27FC236}">
              <a16:creationId xmlns:a16="http://schemas.microsoft.com/office/drawing/2014/main" id="{589D21C1-A1F1-41A0-9D19-89E94D7DAD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7943"/>
        <a:stretch>
          <a:fillRect/>
        </a:stretch>
      </xdr:blipFill>
      <xdr:spPr bwMode="auto">
        <a:xfrm>
          <a:off x="0" y="0"/>
          <a:ext cx="2409265" cy="7566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13</xdr:col>
      <xdr:colOff>403412</xdr:colOff>
      <xdr:row>2</xdr:row>
      <xdr:rowOff>134470</xdr:rowOff>
    </xdr:from>
    <xdr:to>
      <xdr:col>17</xdr:col>
      <xdr:colOff>784412</xdr:colOff>
      <xdr:row>4</xdr:row>
      <xdr:rowOff>150136</xdr:rowOff>
    </xdr:to>
    <xdr:sp macro="" textlink="">
      <xdr:nvSpPr>
        <xdr:cNvPr id="3" name="Rounded Rectangle 8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2816925-FABB-4149-8C4D-B1E905BC71F2}"/>
            </a:ext>
          </a:extLst>
        </xdr:cNvPr>
        <xdr:cNvSpPr/>
      </xdr:nvSpPr>
      <xdr:spPr>
        <a:xfrm>
          <a:off x="10802471" y="448235"/>
          <a:ext cx="2084294" cy="318225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lIns="91440" tIns="45720" rIns="91440" bIns="45720">
          <a:noAutofit/>
        </a:bodyPr>
        <a:lstStyle/>
        <a:p>
          <a:pPr algn="ctr"/>
          <a:r>
            <a:rPr lang="en-US" sz="1400" b="0" cap="none" spc="0">
              <a:ln w="0"/>
              <a:gradFill>
                <a:gsLst>
                  <a:gs pos="21000">
                    <a:srgbClr val="53575C"/>
                  </a:gs>
                  <a:gs pos="88000">
                    <a:srgbClr val="C5C7CA"/>
                  </a:gs>
                </a:gsLst>
                <a:lin ang="5400000"/>
              </a:gradFill>
              <a:effectLst/>
            </a:rPr>
            <a:t>BACK TO HOMEPAGE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409265" cy="756651"/>
    <xdr:pic>
      <xdr:nvPicPr>
        <xdr:cNvPr id="2" name="Picture 2">
          <a:extLst>
            <a:ext uri="{FF2B5EF4-FFF2-40B4-BE49-F238E27FC236}">
              <a16:creationId xmlns:a16="http://schemas.microsoft.com/office/drawing/2014/main" id="{DA4ACCBF-BA70-4CB7-9036-05632436FE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7943"/>
        <a:stretch>
          <a:fillRect/>
        </a:stretch>
      </xdr:blipFill>
      <xdr:spPr bwMode="auto">
        <a:xfrm>
          <a:off x="0" y="0"/>
          <a:ext cx="2409265" cy="7566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15</xdr:col>
      <xdr:colOff>549201</xdr:colOff>
      <xdr:row>6</xdr:row>
      <xdr:rowOff>35859</xdr:rowOff>
    </xdr:from>
    <xdr:to>
      <xdr:col>17</xdr:col>
      <xdr:colOff>804887</xdr:colOff>
      <xdr:row>6</xdr:row>
      <xdr:rowOff>354084</xdr:rowOff>
    </xdr:to>
    <xdr:sp macro="" textlink="">
      <xdr:nvSpPr>
        <xdr:cNvPr id="3" name="Rounded Rectangle 8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02B1773-78F0-4DC4-A361-8BBB3A4305E2}"/>
            </a:ext>
          </a:extLst>
        </xdr:cNvPr>
        <xdr:cNvSpPr/>
      </xdr:nvSpPr>
      <xdr:spPr>
        <a:xfrm>
          <a:off x="12920495" y="1066800"/>
          <a:ext cx="1994839" cy="318225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lIns="91440" tIns="45720" rIns="91440" bIns="45720">
          <a:noAutofit/>
        </a:bodyPr>
        <a:lstStyle/>
        <a:p>
          <a:pPr algn="ctr"/>
          <a:r>
            <a:rPr lang="en-US" sz="1400" b="0" cap="none" spc="0">
              <a:ln w="0"/>
              <a:gradFill>
                <a:gsLst>
                  <a:gs pos="21000">
                    <a:srgbClr val="53575C"/>
                  </a:gs>
                  <a:gs pos="88000">
                    <a:srgbClr val="C5C7CA"/>
                  </a:gs>
                </a:gsLst>
                <a:lin ang="5400000"/>
              </a:gradFill>
              <a:effectLst/>
            </a:rPr>
            <a:t>BACK TO HOMEPAGE</a:t>
          </a:r>
        </a:p>
      </xdr:txBody>
    </xdr:sp>
    <xdr:clientData/>
  </xdr:twoCellAnchor>
  <xdr:twoCellAnchor>
    <xdr:from>
      <xdr:col>10</xdr:col>
      <xdr:colOff>280147</xdr:colOff>
      <xdr:row>2</xdr:row>
      <xdr:rowOff>112059</xdr:rowOff>
    </xdr:from>
    <xdr:to>
      <xdr:col>12</xdr:col>
      <xdr:colOff>661147</xdr:colOff>
      <xdr:row>4</xdr:row>
      <xdr:rowOff>127725</xdr:rowOff>
    </xdr:to>
    <xdr:sp macro="" textlink="">
      <xdr:nvSpPr>
        <xdr:cNvPr id="4" name="Rounded Rectangle 8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F4C2379-D794-4011-AEC2-2BCFC9527D88}"/>
            </a:ext>
          </a:extLst>
        </xdr:cNvPr>
        <xdr:cNvSpPr/>
      </xdr:nvSpPr>
      <xdr:spPr>
        <a:xfrm>
          <a:off x="8124265" y="425824"/>
          <a:ext cx="2084294" cy="318225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lIns="91440" tIns="45720" rIns="91440" bIns="45720">
          <a:noAutofit/>
        </a:bodyPr>
        <a:lstStyle/>
        <a:p>
          <a:pPr algn="ctr"/>
          <a:r>
            <a:rPr lang="en-US" sz="1400" b="0" cap="none" spc="0">
              <a:ln w="0"/>
              <a:gradFill>
                <a:gsLst>
                  <a:gs pos="21000">
                    <a:srgbClr val="53575C"/>
                  </a:gs>
                  <a:gs pos="88000">
                    <a:srgbClr val="C5C7CA"/>
                  </a:gs>
                </a:gsLst>
                <a:lin ang="5400000"/>
              </a:gradFill>
              <a:effectLst/>
            </a:rPr>
            <a:t>BACK TO HOMEPAGE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409265" cy="756651"/>
    <xdr:pic>
      <xdr:nvPicPr>
        <xdr:cNvPr id="2" name="Picture 2">
          <a:extLst>
            <a:ext uri="{FF2B5EF4-FFF2-40B4-BE49-F238E27FC236}">
              <a16:creationId xmlns:a16="http://schemas.microsoft.com/office/drawing/2014/main" id="{0C8F8A90-CA5F-4894-9003-33F7F0D765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7943"/>
        <a:stretch>
          <a:fillRect/>
        </a:stretch>
      </xdr:blipFill>
      <xdr:spPr bwMode="auto">
        <a:xfrm>
          <a:off x="0" y="0"/>
          <a:ext cx="2409265" cy="7566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9</xdr:col>
      <xdr:colOff>109928</xdr:colOff>
      <xdr:row>3</xdr:row>
      <xdr:rowOff>33618</xdr:rowOff>
    </xdr:from>
    <xdr:to>
      <xdr:col>13</xdr:col>
      <xdr:colOff>560293</xdr:colOff>
      <xdr:row>5</xdr:row>
      <xdr:rowOff>49284</xdr:rowOff>
    </xdr:to>
    <xdr:sp macro="" textlink="">
      <xdr:nvSpPr>
        <xdr:cNvPr id="3" name="Rounded Rectangle 8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81A228F-BA97-41DF-8C0B-81E11CD44D2C}"/>
            </a:ext>
          </a:extLst>
        </xdr:cNvPr>
        <xdr:cNvSpPr/>
      </xdr:nvSpPr>
      <xdr:spPr>
        <a:xfrm>
          <a:off x="7954046" y="504265"/>
          <a:ext cx="3778512" cy="318225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lIns="91440" tIns="45720" rIns="91440" bIns="45720">
          <a:noAutofit/>
        </a:bodyPr>
        <a:lstStyle/>
        <a:p>
          <a:pPr algn="ctr"/>
          <a:r>
            <a:rPr lang="en-US" sz="1400" b="0" cap="none" spc="0">
              <a:ln w="0"/>
              <a:gradFill>
                <a:gsLst>
                  <a:gs pos="21000">
                    <a:srgbClr val="53575C"/>
                  </a:gs>
                  <a:gs pos="88000">
                    <a:srgbClr val="C5C7CA"/>
                  </a:gs>
                </a:gsLst>
                <a:lin ang="5400000"/>
              </a:gradFill>
              <a:effectLst/>
            </a:rPr>
            <a:t>BACK TO HOMEPAGE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9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10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11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12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13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4.v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4.bin"/><Relationship Id="rId4" Type="http://schemas.openxmlformats.org/officeDocument/2006/relationships/comments" Target="../comments14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5.vml"/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5.bin"/><Relationship Id="rId4" Type="http://schemas.openxmlformats.org/officeDocument/2006/relationships/comments" Target="../comments15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6.vml"/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6.bin"/><Relationship Id="rId4" Type="http://schemas.openxmlformats.org/officeDocument/2006/relationships/comments" Target="../comments16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7.vml"/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7.bin"/><Relationship Id="rId4" Type="http://schemas.openxmlformats.org/officeDocument/2006/relationships/comments" Target="../comments17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8.vml"/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8.bin"/><Relationship Id="rId4" Type="http://schemas.openxmlformats.org/officeDocument/2006/relationships/comments" Target="../comments18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6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7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4F813E-AD87-48DE-80DC-E556A2B8C510}">
  <sheetPr codeName="Sheet1" filterMode="1">
    <tabColor rgb="FFFF0000"/>
  </sheetPr>
  <dimension ref="A1:D41"/>
  <sheetViews>
    <sheetView tabSelected="1" workbookViewId="0">
      <selection activeCell="B43" sqref="B43"/>
    </sheetView>
  </sheetViews>
  <sheetFormatPr defaultRowHeight="15"/>
  <cols>
    <col min="2" max="2" width="91.5703125" bestFit="1" customWidth="1"/>
    <col min="3" max="3" width="23.28515625" bestFit="1" customWidth="1"/>
    <col min="4" max="4" width="8.85546875" style="158"/>
  </cols>
  <sheetData>
    <row r="1" spans="1:4">
      <c r="A1" s="1"/>
      <c r="B1" s="2"/>
      <c r="C1" s="1"/>
    </row>
    <row r="2" spans="1:4">
      <c r="A2" s="1"/>
      <c r="B2" s="2"/>
      <c r="C2" s="1"/>
    </row>
    <row r="3" spans="1:4">
      <c r="A3" s="1"/>
      <c r="B3" s="2"/>
      <c r="C3" s="1"/>
    </row>
    <row r="4" spans="1:4" ht="23.25">
      <c r="A4" s="1"/>
      <c r="B4" s="104" t="s">
        <v>0</v>
      </c>
      <c r="C4" s="7"/>
    </row>
    <row r="5" spans="1:4">
      <c r="A5" s="1"/>
      <c r="B5" s="82"/>
      <c r="C5" s="6"/>
    </row>
    <row r="6" spans="1:4" ht="15.75" thickBot="1">
      <c r="A6" s="1"/>
      <c r="B6" s="2"/>
      <c r="C6" s="1"/>
    </row>
    <row r="7" spans="1:4" ht="15.75" thickBot="1">
      <c r="A7" s="4" t="s">
        <v>1</v>
      </c>
      <c r="B7" s="5" t="s">
        <v>2</v>
      </c>
      <c r="C7" s="5" t="s">
        <v>3</v>
      </c>
    </row>
    <row r="8" spans="1:4">
      <c r="A8" s="83" t="s">
        <v>4</v>
      </c>
      <c r="B8" s="84" t="s">
        <v>401</v>
      </c>
      <c r="C8" s="3" t="s">
        <v>5</v>
      </c>
      <c r="D8" s="166"/>
    </row>
    <row r="9" spans="1:4" hidden="1">
      <c r="A9" s="83" t="s">
        <v>4</v>
      </c>
      <c r="B9" s="84" t="s">
        <v>7</v>
      </c>
      <c r="C9" s="196" t="s">
        <v>8</v>
      </c>
    </row>
    <row r="10" spans="1:4" hidden="1">
      <c r="A10" s="83" t="s">
        <v>9</v>
      </c>
      <c r="B10" s="84" t="s">
        <v>10</v>
      </c>
      <c r="C10" s="3" t="s">
        <v>11</v>
      </c>
    </row>
    <row r="11" spans="1:4" hidden="1">
      <c r="A11" s="83" t="s">
        <v>9</v>
      </c>
      <c r="B11" s="84" t="s">
        <v>12</v>
      </c>
      <c r="C11" s="3" t="s">
        <v>13</v>
      </c>
    </row>
    <row r="12" spans="1:4" hidden="1">
      <c r="A12" s="83" t="s">
        <v>9</v>
      </c>
      <c r="B12" s="84" t="s">
        <v>14</v>
      </c>
      <c r="C12" s="3" t="s">
        <v>15</v>
      </c>
    </row>
    <row r="13" spans="1:4" hidden="1">
      <c r="A13" s="83" t="s">
        <v>9</v>
      </c>
      <c r="B13" s="84" t="s">
        <v>16</v>
      </c>
      <c r="C13" s="85" t="s">
        <v>17</v>
      </c>
    </row>
    <row r="14" spans="1:4" hidden="1">
      <c r="A14" s="83" t="s">
        <v>18</v>
      </c>
      <c r="B14" s="84" t="s">
        <v>19</v>
      </c>
      <c r="C14" s="3" t="s">
        <v>20</v>
      </c>
    </row>
    <row r="15" spans="1:4" hidden="1">
      <c r="A15" s="83" t="s">
        <v>9</v>
      </c>
      <c r="B15" s="84" t="s">
        <v>21</v>
      </c>
      <c r="C15" s="85" t="s">
        <v>22</v>
      </c>
    </row>
    <row r="16" spans="1:4" hidden="1">
      <c r="A16" s="83" t="s">
        <v>9</v>
      </c>
      <c r="B16" s="84" t="s">
        <v>23</v>
      </c>
      <c r="C16" s="85" t="s">
        <v>24</v>
      </c>
    </row>
    <row r="17" spans="1:4" hidden="1">
      <c r="A17" s="83" t="s">
        <v>9</v>
      </c>
      <c r="B17" s="84" t="s">
        <v>25</v>
      </c>
      <c r="C17" s="182" t="s">
        <v>26</v>
      </c>
      <c r="D17" s="183"/>
    </row>
    <row r="18" spans="1:4" hidden="1">
      <c r="A18" s="83" t="s">
        <v>198</v>
      </c>
      <c r="B18" s="84" t="s">
        <v>214</v>
      </c>
      <c r="C18" s="182" t="s">
        <v>215</v>
      </c>
      <c r="D18" s="183"/>
    </row>
    <row r="19" spans="1:4" hidden="1">
      <c r="A19" s="83" t="s">
        <v>18</v>
      </c>
      <c r="B19" s="84" t="s">
        <v>29</v>
      </c>
      <c r="C19" s="182" t="s">
        <v>30</v>
      </c>
      <c r="D19" s="183"/>
    </row>
    <row r="20" spans="1:4" hidden="1">
      <c r="A20" s="83" t="s">
        <v>198</v>
      </c>
      <c r="B20" s="84" t="s">
        <v>219</v>
      </c>
      <c r="C20" s="182" t="s">
        <v>221</v>
      </c>
      <c r="D20" s="183"/>
    </row>
    <row r="21" spans="1:4" hidden="1">
      <c r="A21" s="83" t="s">
        <v>18</v>
      </c>
      <c r="B21" s="84" t="s">
        <v>33</v>
      </c>
      <c r="C21" s="182" t="s">
        <v>34</v>
      </c>
      <c r="D21" s="183"/>
    </row>
    <row r="22" spans="1:4">
      <c r="A22" s="83" t="s">
        <v>4</v>
      </c>
      <c r="B22" s="84" t="s">
        <v>338</v>
      </c>
      <c r="C22" s="3" t="s">
        <v>339</v>
      </c>
      <c r="D22" s="183"/>
    </row>
    <row r="23" spans="1:4">
      <c r="A23" s="83" t="s">
        <v>4</v>
      </c>
      <c r="B23" s="84" t="s">
        <v>272</v>
      </c>
      <c r="C23" s="3" t="s">
        <v>6</v>
      </c>
      <c r="D23" s="183"/>
    </row>
    <row r="24" spans="1:4">
      <c r="A24" s="83" t="s">
        <v>18</v>
      </c>
      <c r="B24" s="84" t="s">
        <v>27</v>
      </c>
      <c r="C24" s="3" t="s">
        <v>245</v>
      </c>
      <c r="D24" s="183"/>
    </row>
    <row r="25" spans="1:4" hidden="1">
      <c r="A25" s="83" t="s">
        <v>18</v>
      </c>
      <c r="B25" s="84" t="s">
        <v>28</v>
      </c>
      <c r="C25" s="196" t="s">
        <v>246</v>
      </c>
      <c r="D25" s="183"/>
    </row>
    <row r="26" spans="1:4" hidden="1">
      <c r="A26" s="83" t="s">
        <v>18</v>
      </c>
      <c r="B26" s="84" t="s">
        <v>31</v>
      </c>
      <c r="C26" s="182" t="s">
        <v>32</v>
      </c>
      <c r="D26" s="183"/>
    </row>
    <row r="27" spans="1:4" hidden="1">
      <c r="A27" s="83" t="s">
        <v>45</v>
      </c>
      <c r="B27" s="84" t="s">
        <v>216</v>
      </c>
      <c r="C27" s="182" t="s">
        <v>215</v>
      </c>
      <c r="D27" s="183"/>
    </row>
    <row r="28" spans="1:4" hidden="1">
      <c r="A28" s="83" t="s">
        <v>45</v>
      </c>
      <c r="B28" s="84" t="s">
        <v>220</v>
      </c>
      <c r="C28" s="3" t="s">
        <v>251</v>
      </c>
      <c r="D28" s="183"/>
    </row>
    <row r="29" spans="1:4" hidden="1">
      <c r="A29" s="83" t="s">
        <v>35</v>
      </c>
      <c r="B29" s="84" t="s">
        <v>36</v>
      </c>
      <c r="C29" s="184" t="s">
        <v>37</v>
      </c>
      <c r="D29" s="183"/>
    </row>
    <row r="30" spans="1:4" hidden="1">
      <c r="A30" s="83" t="s">
        <v>35</v>
      </c>
      <c r="B30" s="84" t="s">
        <v>38</v>
      </c>
      <c r="C30" s="85" t="s">
        <v>39</v>
      </c>
    </row>
    <row r="31" spans="1:4" hidden="1">
      <c r="A31" s="83" t="s">
        <v>35</v>
      </c>
      <c r="B31" s="84" t="s">
        <v>40</v>
      </c>
      <c r="C31" s="3" t="s">
        <v>11</v>
      </c>
    </row>
    <row r="32" spans="1:4">
      <c r="A32" s="83" t="s">
        <v>18</v>
      </c>
      <c r="B32" s="84" t="s">
        <v>420</v>
      </c>
      <c r="C32" s="3" t="s">
        <v>252</v>
      </c>
    </row>
    <row r="33" spans="1:3" hidden="1">
      <c r="A33" s="83" t="s">
        <v>247</v>
      </c>
      <c r="B33" s="84" t="s">
        <v>248</v>
      </c>
      <c r="C33" s="196" t="s">
        <v>250</v>
      </c>
    </row>
    <row r="34" spans="1:3" hidden="1">
      <c r="A34" s="83" t="s">
        <v>299</v>
      </c>
      <c r="B34" s="84" t="s">
        <v>249</v>
      </c>
      <c r="C34" s="3" t="s">
        <v>251</v>
      </c>
    </row>
    <row r="35" spans="1:3" hidden="1">
      <c r="A35" s="83" t="s">
        <v>288</v>
      </c>
      <c r="B35" s="84" t="s">
        <v>314</v>
      </c>
      <c r="C35" s="3" t="s">
        <v>287</v>
      </c>
    </row>
    <row r="36" spans="1:3">
      <c r="A36" s="83" t="s">
        <v>18</v>
      </c>
      <c r="B36" s="84" t="s">
        <v>421</v>
      </c>
      <c r="C36" s="3" t="s">
        <v>422</v>
      </c>
    </row>
    <row r="37" spans="1:3">
      <c r="A37" s="83" t="s">
        <v>9</v>
      </c>
      <c r="B37" s="84" t="s">
        <v>313</v>
      </c>
      <c r="C37" s="3" t="s">
        <v>259</v>
      </c>
    </row>
    <row r="38" spans="1:3">
      <c r="A38" s="83" t="s">
        <v>9</v>
      </c>
      <c r="B38" s="84" t="s">
        <v>351</v>
      </c>
      <c r="C38" s="3" t="s">
        <v>352</v>
      </c>
    </row>
    <row r="39" spans="1:3">
      <c r="A39" s="83" t="s">
        <v>9</v>
      </c>
      <c r="B39" s="84" t="s">
        <v>368</v>
      </c>
      <c r="C39" s="3" t="s">
        <v>218</v>
      </c>
    </row>
    <row r="40" spans="1:3">
      <c r="A40" s="83" t="s">
        <v>43</v>
      </c>
      <c r="B40" s="84" t="s">
        <v>402</v>
      </c>
      <c r="C40" s="3" t="s">
        <v>271</v>
      </c>
    </row>
    <row r="41" spans="1:3">
      <c r="A41" s="83" t="s">
        <v>43</v>
      </c>
      <c r="B41" s="84" t="s">
        <v>367</v>
      </c>
      <c r="C41" s="3" t="s">
        <v>366</v>
      </c>
    </row>
  </sheetData>
  <sheetProtection formatCells="0" formatColumns="0" formatRows="0" sort="0"/>
  <autoFilter ref="A7:C40" xr:uid="{527E693E-0B63-4930-8146-1F6AE10C6307}">
    <filterColumn colId="2">
      <filters>
        <filter val="AEC-EB"/>
        <filter val="CA3 SB"/>
        <filter val="CM3 NB"/>
        <filter val="IFX EB / CIX-2 EB / KCM"/>
        <filter val="JMV"/>
        <filter val="JTK2 SB / JTK3 SB"/>
        <filter val="KCM2 NB"/>
        <filter val="NW1 VIA RAIL"/>
        <filter val="NZE SB"/>
        <filter val="VES"/>
      </filters>
    </filterColumn>
    <sortState xmlns:xlrd2="http://schemas.microsoft.com/office/spreadsheetml/2017/richdata2" ref="A8:C31">
      <sortCondition ref="A7:A25"/>
    </sortState>
  </autoFilter>
  <hyperlinks>
    <hyperlink ref="C9" location="'FEM NB'!A7" display="FEM NB" xr:uid="{30C6B842-34DD-47C5-8B15-792EABB067D6}"/>
    <hyperlink ref="C24" location="'VIA PKW-TW.JP'!H11" display="JMV" xr:uid="{07C743FC-82FC-4524-9465-50021F658EB7}"/>
    <hyperlink ref="C19" location="'VIA PKW-TW.JP.PH.KR.VN'!R11" display="IFX EB" xr:uid="{4068BAC4-1943-4AE9-A024-090666D79662}"/>
    <hyperlink ref="C26" location="'VIA PKW-TW.JP.PH.KR.VN'!R11" display="KCM NB" xr:uid="{CC26633B-13E1-493C-84C0-021B4513B737}"/>
    <hyperlink ref="C21" location="'VIA PKW-TW.JP.PH.KR.VN'!T11" display="CVM NB" xr:uid="{D743C1CC-4E99-4509-BAFF-263123677EA9}"/>
    <hyperlink ref="C14" location="'VIA PKW-TW.JP.PH.KR.VN.IN'!R11" display="IFX WB / AIS WB" xr:uid="{DE65F454-1307-4C52-8071-BFB2BD609768}"/>
    <hyperlink ref="C11" location="'VIA HKG-TW.CN.KR.VN.TH'!G11" display="KTH NB" xr:uid="{B99A5E52-2D46-48D6-BE72-7E15007B1A5C}"/>
    <hyperlink ref="C12" location="'VIA SKU.HKG-JP.PH'!Q11" display="JTK NB" xr:uid="{2B9AC4E9-FB5A-40D4-985F-D21EB2875C57}"/>
    <hyperlink ref="C13" location="'VIA HKG-TW.CN.KR.VN.TH'!M11" display="CHT NB" xr:uid="{605704D7-1E94-42C8-9BF1-0C6DA083EA77}"/>
    <hyperlink ref="C15" location="'VIA HKG-TW.CN.KR.VN.TH'!N11" display="NCX2 NB /NCX SB / NV1" xr:uid="{86AD8D6A-37AD-411C-80B1-090BA798865B}"/>
    <hyperlink ref="C16" location="'VIA HKG-TW.CN.KR.VN.TH'!P11" display="JHT SB" xr:uid="{D5343F7E-15C8-4A66-933D-ADB872A953A1}"/>
    <hyperlink ref="C29" location="'VIA SKU.HKG-JP.PH'!H11" display="JTK2 NB / JHT NB" xr:uid="{E896A307-9540-425B-938A-F9C6647503D3}"/>
    <hyperlink ref="C31" location="'VIA SKU.HKG-JP.PH'!P11" display="CPX SB" xr:uid="{61E20E07-57C0-49DD-8526-0233B4DB6060}"/>
    <hyperlink ref="C10" location="'VIA SKU.HKG-JP.PH'!V11" display="CPX SB" xr:uid="{4F2D9702-9DC9-4BC3-AAEB-7AE2B3C5BB7B}"/>
    <hyperlink ref="C25" location="'VIA PKW-TW.JP'!M11" display="JSM" xr:uid="{5B542F4A-5658-46D1-AB4D-658541E0D404}"/>
    <hyperlink ref="C30" location="'VIA SKU.HKG-JP.PH'!M11" display="PAS" xr:uid="{8AAF250F-BB32-4499-A0F4-6A9E93DE0C33}"/>
    <hyperlink ref="C17" location="'VIA HKG-TW.CN.KR.VN.TH'!J11" display="NCX2 NB /NCX NB" xr:uid="{2D0D2617-406D-44D2-B8A2-913E10EEB33F}"/>
    <hyperlink ref="C18" location="'VIA NSA-AU.NZ.CA'!G11" display="CPX SB" xr:uid="{C0CCA767-5C5B-48F9-9FE8-D26C41514817}"/>
    <hyperlink ref="C27" location="'VIA SHA-AU.NZ.CA'!G11" display="CA2 SB" xr:uid="{7BE9B6B6-2605-412E-8616-DDFE354BC4EF}"/>
    <hyperlink ref="C20" location="'VIA NSA-AU.NZ.CA'!L11" display="NW1 EB" xr:uid="{286B2B12-A51F-4EFB-8EE7-9A48BCCFC11F}"/>
    <hyperlink ref="C28" location="'VIA SHA-NZ.CA'!I11" display="NW1 EB" xr:uid="{9C7EC40C-765C-4F15-A8E3-8BF49EF37D89}"/>
    <hyperlink ref="C32" location="'VIA PKW-CN.NZ.CA'!H11" display="IFX EB / CIX-2 EB / KCM" xr:uid="{36CB2375-1B99-4F93-88B8-B7A23B77492A}"/>
    <hyperlink ref="C33" location="'VIA PKW-CN.NZ.CA'!M11" display="NZE" xr:uid="{F2864408-B859-4BB0-9D3B-3C1AAFB4AB44}"/>
    <hyperlink ref="C34" location="'VIA PKW-CN.NZ.CA'!R11" display="NW1" xr:uid="{9CFE5081-EEB5-424D-B6B6-1BD0901A9405}"/>
    <hyperlink ref="C35" location="'VIA HKG-EU'!H11" display="AEX-WB" xr:uid="{2A41E392-820B-4CB6-8A73-B2E79C5D7C52}"/>
    <hyperlink ref="C37" location="'VIA HKG-CA'!G11" display="NW1 VIA RAIL" xr:uid="{A6C0ADAF-6F2F-4FC3-942E-57F72FC8C367}"/>
    <hyperlink ref="C40" location="'VIA TAO-USA'!G11" display="AEC-EB" xr:uid="{867BE035-6A3A-4BF1-A9A4-D8740B54F9CF}"/>
    <hyperlink ref="C23" location="'KCM2 NB'!A1" display="KCM2 NB" xr:uid="{EE210C81-DBDF-4293-AAF4-7F1A4067DCC5}"/>
    <hyperlink ref="C41" location="'VIA TAO - AUSTRALIA'!G11" display="CA3 SB" xr:uid="{C32A1C01-DE02-4760-AC53-82F060B1A3E1}"/>
    <hyperlink ref="C22" location="FDR!A9" display="VES" xr:uid="{020DFCEA-E5E5-4B03-AF7F-B00887286F26}"/>
    <hyperlink ref="C38" location="'VIA HKG-VN'!G11" display="JTK2 SB / JTK3 SB" xr:uid="{F6B818AF-CC77-4385-BAA2-EC26C0EC4336}"/>
    <hyperlink ref="C39" location="'VIA HKG-NZE'!G11" display="NZE SB" xr:uid="{8D875E11-AF10-4C20-9904-124819B9AF3E}"/>
    <hyperlink ref="C8" location="'CM3 NB'!A1" display="CM3 NB" xr:uid="{D93DCC8A-446F-43FD-8CE4-2735CE1462BD}"/>
    <hyperlink ref="C36" location="'CM3 VIA PKW-CN.PH.KR'!H11" display="IFX EB / AIS EB" xr:uid="{0C70919C-5429-4295-892C-F4EC6DB19802}"/>
  </hyperlink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F371B8-1FC2-439D-9BAD-6A5EFCFBAA9B}">
  <sheetPr>
    <tabColor rgb="FFFFFF00"/>
    <pageSetUpPr fitToPage="1"/>
  </sheetPr>
  <dimension ref="A1:S60"/>
  <sheetViews>
    <sheetView showGridLines="0" showZeros="0" view="pageBreakPreview" zoomScale="80" zoomScaleNormal="90" zoomScaleSheetLayoutView="80" workbookViewId="0">
      <pane xSplit="7" ySplit="14" topLeftCell="H15" activePane="bottomRight" state="frozen"/>
      <selection activeCell="B9" sqref="B9"/>
      <selection pane="topRight" activeCell="B9" sqref="B9"/>
      <selection pane="bottomLeft" activeCell="B9" sqref="B9"/>
      <selection pane="bottomRight" activeCell="H11" sqref="H11:K11"/>
    </sheetView>
  </sheetViews>
  <sheetFormatPr defaultColWidth="11.85546875" defaultRowHeight="15.95" customHeight="1"/>
  <cols>
    <col min="1" max="1" width="30.5703125" style="8" customWidth="1"/>
    <col min="2" max="2" width="6.7109375" style="8" customWidth="1"/>
    <col min="3" max="3" width="9.7109375" style="8" bestFit="1" customWidth="1"/>
    <col min="4" max="4" width="6.7109375" style="8" customWidth="1"/>
    <col min="5" max="5" width="12.7109375" style="113" customWidth="1"/>
    <col min="6" max="6" width="12.7109375" style="113" hidden="1" customWidth="1"/>
    <col min="7" max="7" width="12.7109375" style="58" customWidth="1"/>
    <col min="8" max="10" width="12.7109375" style="64" customWidth="1"/>
    <col min="11" max="15" width="12.7109375" style="8" customWidth="1"/>
    <col min="16" max="17" width="12.7109375" style="8" hidden="1" customWidth="1"/>
    <col min="18" max="18" width="13.85546875" style="8" hidden="1" customWidth="1"/>
    <col min="19" max="246" width="11.85546875" style="8"/>
    <col min="247" max="247" width="26.85546875" style="8" customWidth="1"/>
    <col min="248" max="249" width="12" style="8" customWidth="1"/>
    <col min="250" max="250" width="6.5703125" style="8" customWidth="1"/>
    <col min="251" max="262" width="12" style="8" customWidth="1"/>
    <col min="263" max="502" width="11.85546875" style="8"/>
    <col min="503" max="503" width="26.85546875" style="8" customWidth="1"/>
    <col min="504" max="505" width="12" style="8" customWidth="1"/>
    <col min="506" max="506" width="6.5703125" style="8" customWidth="1"/>
    <col min="507" max="518" width="12" style="8" customWidth="1"/>
    <col min="519" max="758" width="11.85546875" style="8"/>
    <col min="759" max="759" width="26.85546875" style="8" customWidth="1"/>
    <col min="760" max="761" width="12" style="8" customWidth="1"/>
    <col min="762" max="762" width="6.5703125" style="8" customWidth="1"/>
    <col min="763" max="774" width="12" style="8" customWidth="1"/>
    <col min="775" max="1014" width="11.85546875" style="8"/>
    <col min="1015" max="1015" width="26.85546875" style="8" customWidth="1"/>
    <col min="1016" max="1017" width="12" style="8" customWidth="1"/>
    <col min="1018" max="1018" width="6.5703125" style="8" customWidth="1"/>
    <col min="1019" max="1030" width="12" style="8" customWidth="1"/>
    <col min="1031" max="1270" width="11.85546875" style="8"/>
    <col min="1271" max="1271" width="26.85546875" style="8" customWidth="1"/>
    <col min="1272" max="1273" width="12" style="8" customWidth="1"/>
    <col min="1274" max="1274" width="6.5703125" style="8" customWidth="1"/>
    <col min="1275" max="1286" width="12" style="8" customWidth="1"/>
    <col min="1287" max="1526" width="11.85546875" style="8"/>
    <col min="1527" max="1527" width="26.85546875" style="8" customWidth="1"/>
    <col min="1528" max="1529" width="12" style="8" customWidth="1"/>
    <col min="1530" max="1530" width="6.5703125" style="8" customWidth="1"/>
    <col min="1531" max="1542" width="12" style="8" customWidth="1"/>
    <col min="1543" max="1782" width="11.85546875" style="8"/>
    <col min="1783" max="1783" width="26.85546875" style="8" customWidth="1"/>
    <col min="1784" max="1785" width="12" style="8" customWidth="1"/>
    <col min="1786" max="1786" width="6.5703125" style="8" customWidth="1"/>
    <col min="1787" max="1798" width="12" style="8" customWidth="1"/>
    <col min="1799" max="2038" width="11.85546875" style="8"/>
    <col min="2039" max="2039" width="26.85546875" style="8" customWidth="1"/>
    <col min="2040" max="2041" width="12" style="8" customWidth="1"/>
    <col min="2042" max="2042" width="6.5703125" style="8" customWidth="1"/>
    <col min="2043" max="2054" width="12" style="8" customWidth="1"/>
    <col min="2055" max="2294" width="11.85546875" style="8"/>
    <col min="2295" max="2295" width="26.85546875" style="8" customWidth="1"/>
    <col min="2296" max="2297" width="12" style="8" customWidth="1"/>
    <col min="2298" max="2298" width="6.5703125" style="8" customWidth="1"/>
    <col min="2299" max="2310" width="12" style="8" customWidth="1"/>
    <col min="2311" max="2550" width="11.85546875" style="8"/>
    <col min="2551" max="2551" width="26.85546875" style="8" customWidth="1"/>
    <col min="2552" max="2553" width="12" style="8" customWidth="1"/>
    <col min="2554" max="2554" width="6.5703125" style="8" customWidth="1"/>
    <col min="2555" max="2566" width="12" style="8" customWidth="1"/>
    <col min="2567" max="2806" width="11.85546875" style="8"/>
    <col min="2807" max="2807" width="26.85546875" style="8" customWidth="1"/>
    <col min="2808" max="2809" width="12" style="8" customWidth="1"/>
    <col min="2810" max="2810" width="6.5703125" style="8" customWidth="1"/>
    <col min="2811" max="2822" width="12" style="8" customWidth="1"/>
    <col min="2823" max="3062" width="11.85546875" style="8"/>
    <col min="3063" max="3063" width="26.85546875" style="8" customWidth="1"/>
    <col min="3064" max="3065" width="12" style="8" customWidth="1"/>
    <col min="3066" max="3066" width="6.5703125" style="8" customWidth="1"/>
    <col min="3067" max="3078" width="12" style="8" customWidth="1"/>
    <col min="3079" max="3318" width="11.85546875" style="8"/>
    <col min="3319" max="3319" width="26.85546875" style="8" customWidth="1"/>
    <col min="3320" max="3321" width="12" style="8" customWidth="1"/>
    <col min="3322" max="3322" width="6.5703125" style="8" customWidth="1"/>
    <col min="3323" max="3334" width="12" style="8" customWidth="1"/>
    <col min="3335" max="3574" width="11.85546875" style="8"/>
    <col min="3575" max="3575" width="26.85546875" style="8" customWidth="1"/>
    <col min="3576" max="3577" width="12" style="8" customWidth="1"/>
    <col min="3578" max="3578" width="6.5703125" style="8" customWidth="1"/>
    <col min="3579" max="3590" width="12" style="8" customWidth="1"/>
    <col min="3591" max="3830" width="11.85546875" style="8"/>
    <col min="3831" max="3831" width="26.85546875" style="8" customWidth="1"/>
    <col min="3832" max="3833" width="12" style="8" customWidth="1"/>
    <col min="3834" max="3834" width="6.5703125" style="8" customWidth="1"/>
    <col min="3835" max="3846" width="12" style="8" customWidth="1"/>
    <col min="3847" max="4086" width="11.85546875" style="8"/>
    <col min="4087" max="4087" width="26.85546875" style="8" customWidth="1"/>
    <col min="4088" max="4089" width="12" style="8" customWidth="1"/>
    <col min="4090" max="4090" width="6.5703125" style="8" customWidth="1"/>
    <col min="4091" max="4102" width="12" style="8" customWidth="1"/>
    <col min="4103" max="4342" width="11.85546875" style="8"/>
    <col min="4343" max="4343" width="26.85546875" style="8" customWidth="1"/>
    <col min="4344" max="4345" width="12" style="8" customWidth="1"/>
    <col min="4346" max="4346" width="6.5703125" style="8" customWidth="1"/>
    <col min="4347" max="4358" width="12" style="8" customWidth="1"/>
    <col min="4359" max="4598" width="11.85546875" style="8"/>
    <col min="4599" max="4599" width="26.85546875" style="8" customWidth="1"/>
    <col min="4600" max="4601" width="12" style="8" customWidth="1"/>
    <col min="4602" max="4602" width="6.5703125" style="8" customWidth="1"/>
    <col min="4603" max="4614" width="12" style="8" customWidth="1"/>
    <col min="4615" max="4854" width="11.85546875" style="8"/>
    <col min="4855" max="4855" width="26.85546875" style="8" customWidth="1"/>
    <col min="4856" max="4857" width="12" style="8" customWidth="1"/>
    <col min="4858" max="4858" width="6.5703125" style="8" customWidth="1"/>
    <col min="4859" max="4870" width="12" style="8" customWidth="1"/>
    <col min="4871" max="5110" width="11.85546875" style="8"/>
    <col min="5111" max="5111" width="26.85546875" style="8" customWidth="1"/>
    <col min="5112" max="5113" width="12" style="8" customWidth="1"/>
    <col min="5114" max="5114" width="6.5703125" style="8" customWidth="1"/>
    <col min="5115" max="5126" width="12" style="8" customWidth="1"/>
    <col min="5127" max="5366" width="11.85546875" style="8"/>
    <col min="5367" max="5367" width="26.85546875" style="8" customWidth="1"/>
    <col min="5368" max="5369" width="12" style="8" customWidth="1"/>
    <col min="5370" max="5370" width="6.5703125" style="8" customWidth="1"/>
    <col min="5371" max="5382" width="12" style="8" customWidth="1"/>
    <col min="5383" max="5622" width="11.85546875" style="8"/>
    <col min="5623" max="5623" width="26.85546875" style="8" customWidth="1"/>
    <col min="5624" max="5625" width="12" style="8" customWidth="1"/>
    <col min="5626" max="5626" width="6.5703125" style="8" customWidth="1"/>
    <col min="5627" max="5638" width="12" style="8" customWidth="1"/>
    <col min="5639" max="5878" width="11.85546875" style="8"/>
    <col min="5879" max="5879" width="26.85546875" style="8" customWidth="1"/>
    <col min="5880" max="5881" width="12" style="8" customWidth="1"/>
    <col min="5882" max="5882" width="6.5703125" style="8" customWidth="1"/>
    <col min="5883" max="5894" width="12" style="8" customWidth="1"/>
    <col min="5895" max="6134" width="11.85546875" style="8"/>
    <col min="6135" max="6135" width="26.85546875" style="8" customWidth="1"/>
    <col min="6136" max="6137" width="12" style="8" customWidth="1"/>
    <col min="6138" max="6138" width="6.5703125" style="8" customWidth="1"/>
    <col min="6139" max="6150" width="12" style="8" customWidth="1"/>
    <col min="6151" max="6390" width="11.85546875" style="8"/>
    <col min="6391" max="6391" width="26.85546875" style="8" customWidth="1"/>
    <col min="6392" max="6393" width="12" style="8" customWidth="1"/>
    <col min="6394" max="6394" width="6.5703125" style="8" customWidth="1"/>
    <col min="6395" max="6406" width="12" style="8" customWidth="1"/>
    <col min="6407" max="6646" width="11.85546875" style="8"/>
    <col min="6647" max="6647" width="26.85546875" style="8" customWidth="1"/>
    <col min="6648" max="6649" width="12" style="8" customWidth="1"/>
    <col min="6650" max="6650" width="6.5703125" style="8" customWidth="1"/>
    <col min="6651" max="6662" width="12" style="8" customWidth="1"/>
    <col min="6663" max="6902" width="11.85546875" style="8"/>
    <col min="6903" max="6903" width="26.85546875" style="8" customWidth="1"/>
    <col min="6904" max="6905" width="12" style="8" customWidth="1"/>
    <col min="6906" max="6906" width="6.5703125" style="8" customWidth="1"/>
    <col min="6907" max="6918" width="12" style="8" customWidth="1"/>
    <col min="6919" max="7158" width="11.85546875" style="8"/>
    <col min="7159" max="7159" width="26.85546875" style="8" customWidth="1"/>
    <col min="7160" max="7161" width="12" style="8" customWidth="1"/>
    <col min="7162" max="7162" width="6.5703125" style="8" customWidth="1"/>
    <col min="7163" max="7174" width="12" style="8" customWidth="1"/>
    <col min="7175" max="7414" width="11.85546875" style="8"/>
    <col min="7415" max="7415" width="26.85546875" style="8" customWidth="1"/>
    <col min="7416" max="7417" width="12" style="8" customWidth="1"/>
    <col min="7418" max="7418" width="6.5703125" style="8" customWidth="1"/>
    <col min="7419" max="7430" width="12" style="8" customWidth="1"/>
    <col min="7431" max="7670" width="11.85546875" style="8"/>
    <col min="7671" max="7671" width="26.85546875" style="8" customWidth="1"/>
    <col min="7672" max="7673" width="12" style="8" customWidth="1"/>
    <col min="7674" max="7674" width="6.5703125" style="8" customWidth="1"/>
    <col min="7675" max="7686" width="12" style="8" customWidth="1"/>
    <col min="7687" max="7926" width="11.85546875" style="8"/>
    <col min="7927" max="7927" width="26.85546875" style="8" customWidth="1"/>
    <col min="7928" max="7929" width="12" style="8" customWidth="1"/>
    <col min="7930" max="7930" width="6.5703125" style="8" customWidth="1"/>
    <col min="7931" max="7942" width="12" style="8" customWidth="1"/>
    <col min="7943" max="8182" width="11.85546875" style="8"/>
    <col min="8183" max="8183" width="26.85546875" style="8" customWidth="1"/>
    <col min="8184" max="8185" width="12" style="8" customWidth="1"/>
    <col min="8186" max="8186" width="6.5703125" style="8" customWidth="1"/>
    <col min="8187" max="8198" width="12" style="8" customWidth="1"/>
    <col min="8199" max="8438" width="11.85546875" style="8"/>
    <col min="8439" max="8439" width="26.85546875" style="8" customWidth="1"/>
    <col min="8440" max="8441" width="12" style="8" customWidth="1"/>
    <col min="8442" max="8442" width="6.5703125" style="8" customWidth="1"/>
    <col min="8443" max="8454" width="12" style="8" customWidth="1"/>
    <col min="8455" max="8694" width="11.85546875" style="8"/>
    <col min="8695" max="8695" width="26.85546875" style="8" customWidth="1"/>
    <col min="8696" max="8697" width="12" style="8" customWidth="1"/>
    <col min="8698" max="8698" width="6.5703125" style="8" customWidth="1"/>
    <col min="8699" max="8710" width="12" style="8" customWidth="1"/>
    <col min="8711" max="8950" width="11.85546875" style="8"/>
    <col min="8951" max="8951" width="26.85546875" style="8" customWidth="1"/>
    <col min="8952" max="8953" width="12" style="8" customWidth="1"/>
    <col min="8954" max="8954" width="6.5703125" style="8" customWidth="1"/>
    <col min="8955" max="8966" width="12" style="8" customWidth="1"/>
    <col min="8967" max="9206" width="11.85546875" style="8"/>
    <col min="9207" max="9207" width="26.85546875" style="8" customWidth="1"/>
    <col min="9208" max="9209" width="12" style="8" customWidth="1"/>
    <col min="9210" max="9210" width="6.5703125" style="8" customWidth="1"/>
    <col min="9211" max="9222" width="12" style="8" customWidth="1"/>
    <col min="9223" max="9462" width="11.85546875" style="8"/>
    <col min="9463" max="9463" width="26.85546875" style="8" customWidth="1"/>
    <col min="9464" max="9465" width="12" style="8" customWidth="1"/>
    <col min="9466" max="9466" width="6.5703125" style="8" customWidth="1"/>
    <col min="9467" max="9478" width="12" style="8" customWidth="1"/>
    <col min="9479" max="9718" width="11.85546875" style="8"/>
    <col min="9719" max="9719" width="26.85546875" style="8" customWidth="1"/>
    <col min="9720" max="9721" width="12" style="8" customWidth="1"/>
    <col min="9722" max="9722" width="6.5703125" style="8" customWidth="1"/>
    <col min="9723" max="9734" width="12" style="8" customWidth="1"/>
    <col min="9735" max="9974" width="11.85546875" style="8"/>
    <col min="9975" max="9975" width="26.85546875" style="8" customWidth="1"/>
    <col min="9976" max="9977" width="12" style="8" customWidth="1"/>
    <col min="9978" max="9978" width="6.5703125" style="8" customWidth="1"/>
    <col min="9979" max="9990" width="12" style="8" customWidth="1"/>
    <col min="9991" max="10230" width="11.85546875" style="8"/>
    <col min="10231" max="10231" width="26.85546875" style="8" customWidth="1"/>
    <col min="10232" max="10233" width="12" style="8" customWidth="1"/>
    <col min="10234" max="10234" width="6.5703125" style="8" customWidth="1"/>
    <col min="10235" max="10246" width="12" style="8" customWidth="1"/>
    <col min="10247" max="10486" width="11.85546875" style="8"/>
    <col min="10487" max="10487" width="26.85546875" style="8" customWidth="1"/>
    <col min="10488" max="10489" width="12" style="8" customWidth="1"/>
    <col min="10490" max="10490" width="6.5703125" style="8" customWidth="1"/>
    <col min="10491" max="10502" width="12" style="8" customWidth="1"/>
    <col min="10503" max="10742" width="11.85546875" style="8"/>
    <col min="10743" max="10743" width="26.85546875" style="8" customWidth="1"/>
    <col min="10744" max="10745" width="12" style="8" customWidth="1"/>
    <col min="10746" max="10746" width="6.5703125" style="8" customWidth="1"/>
    <col min="10747" max="10758" width="12" style="8" customWidth="1"/>
    <col min="10759" max="10998" width="11.85546875" style="8"/>
    <col min="10999" max="10999" width="26.85546875" style="8" customWidth="1"/>
    <col min="11000" max="11001" width="12" style="8" customWidth="1"/>
    <col min="11002" max="11002" width="6.5703125" style="8" customWidth="1"/>
    <col min="11003" max="11014" width="12" style="8" customWidth="1"/>
    <col min="11015" max="11254" width="11.85546875" style="8"/>
    <col min="11255" max="11255" width="26.85546875" style="8" customWidth="1"/>
    <col min="11256" max="11257" width="12" style="8" customWidth="1"/>
    <col min="11258" max="11258" width="6.5703125" style="8" customWidth="1"/>
    <col min="11259" max="11270" width="12" style="8" customWidth="1"/>
    <col min="11271" max="11510" width="11.85546875" style="8"/>
    <col min="11511" max="11511" width="26.85546875" style="8" customWidth="1"/>
    <col min="11512" max="11513" width="12" style="8" customWidth="1"/>
    <col min="11514" max="11514" width="6.5703125" style="8" customWidth="1"/>
    <col min="11515" max="11526" width="12" style="8" customWidth="1"/>
    <col min="11527" max="11766" width="11.85546875" style="8"/>
    <col min="11767" max="11767" width="26.85546875" style="8" customWidth="1"/>
    <col min="11768" max="11769" width="12" style="8" customWidth="1"/>
    <col min="11770" max="11770" width="6.5703125" style="8" customWidth="1"/>
    <col min="11771" max="11782" width="12" style="8" customWidth="1"/>
    <col min="11783" max="12022" width="11.85546875" style="8"/>
    <col min="12023" max="12023" width="26.85546875" style="8" customWidth="1"/>
    <col min="12024" max="12025" width="12" style="8" customWidth="1"/>
    <col min="12026" max="12026" width="6.5703125" style="8" customWidth="1"/>
    <col min="12027" max="12038" width="12" style="8" customWidth="1"/>
    <col min="12039" max="12278" width="11.85546875" style="8"/>
    <col min="12279" max="12279" width="26.85546875" style="8" customWidth="1"/>
    <col min="12280" max="12281" width="12" style="8" customWidth="1"/>
    <col min="12282" max="12282" width="6.5703125" style="8" customWidth="1"/>
    <col min="12283" max="12294" width="12" style="8" customWidth="1"/>
    <col min="12295" max="12534" width="11.85546875" style="8"/>
    <col min="12535" max="12535" width="26.85546875" style="8" customWidth="1"/>
    <col min="12536" max="12537" width="12" style="8" customWidth="1"/>
    <col min="12538" max="12538" width="6.5703125" style="8" customWidth="1"/>
    <col min="12539" max="12550" width="12" style="8" customWidth="1"/>
    <col min="12551" max="12790" width="11.85546875" style="8"/>
    <col min="12791" max="12791" width="26.85546875" style="8" customWidth="1"/>
    <col min="12792" max="12793" width="12" style="8" customWidth="1"/>
    <col min="12794" max="12794" width="6.5703125" style="8" customWidth="1"/>
    <col min="12795" max="12806" width="12" style="8" customWidth="1"/>
    <col min="12807" max="13046" width="11.85546875" style="8"/>
    <col min="13047" max="13047" width="26.85546875" style="8" customWidth="1"/>
    <col min="13048" max="13049" width="12" style="8" customWidth="1"/>
    <col min="13050" max="13050" width="6.5703125" style="8" customWidth="1"/>
    <col min="13051" max="13062" width="12" style="8" customWidth="1"/>
    <col min="13063" max="13302" width="11.85546875" style="8"/>
    <col min="13303" max="13303" width="26.85546875" style="8" customWidth="1"/>
    <col min="13304" max="13305" width="12" style="8" customWidth="1"/>
    <col min="13306" max="13306" width="6.5703125" style="8" customWidth="1"/>
    <col min="13307" max="13318" width="12" style="8" customWidth="1"/>
    <col min="13319" max="13558" width="11.85546875" style="8"/>
    <col min="13559" max="13559" width="26.85546875" style="8" customWidth="1"/>
    <col min="13560" max="13561" width="12" style="8" customWidth="1"/>
    <col min="13562" max="13562" width="6.5703125" style="8" customWidth="1"/>
    <col min="13563" max="13574" width="12" style="8" customWidth="1"/>
    <col min="13575" max="13814" width="11.85546875" style="8"/>
    <col min="13815" max="13815" width="26.85546875" style="8" customWidth="1"/>
    <col min="13816" max="13817" width="12" style="8" customWidth="1"/>
    <col min="13818" max="13818" width="6.5703125" style="8" customWidth="1"/>
    <col min="13819" max="13830" width="12" style="8" customWidth="1"/>
    <col min="13831" max="14070" width="11.85546875" style="8"/>
    <col min="14071" max="14071" width="26.85546875" style="8" customWidth="1"/>
    <col min="14072" max="14073" width="12" style="8" customWidth="1"/>
    <col min="14074" max="14074" width="6.5703125" style="8" customWidth="1"/>
    <col min="14075" max="14086" width="12" style="8" customWidth="1"/>
    <col min="14087" max="14326" width="11.85546875" style="8"/>
    <col min="14327" max="14327" width="26.85546875" style="8" customWidth="1"/>
    <col min="14328" max="14329" width="12" style="8" customWidth="1"/>
    <col min="14330" max="14330" width="6.5703125" style="8" customWidth="1"/>
    <col min="14331" max="14342" width="12" style="8" customWidth="1"/>
    <col min="14343" max="14582" width="11.85546875" style="8"/>
    <col min="14583" max="14583" width="26.85546875" style="8" customWidth="1"/>
    <col min="14584" max="14585" width="12" style="8" customWidth="1"/>
    <col min="14586" max="14586" width="6.5703125" style="8" customWidth="1"/>
    <col min="14587" max="14598" width="12" style="8" customWidth="1"/>
    <col min="14599" max="14838" width="11.85546875" style="8"/>
    <col min="14839" max="14839" width="26.85546875" style="8" customWidth="1"/>
    <col min="14840" max="14841" width="12" style="8" customWidth="1"/>
    <col min="14842" max="14842" width="6.5703125" style="8" customWidth="1"/>
    <col min="14843" max="14854" width="12" style="8" customWidth="1"/>
    <col min="14855" max="15094" width="11.85546875" style="8"/>
    <col min="15095" max="15095" width="26.85546875" style="8" customWidth="1"/>
    <col min="15096" max="15097" width="12" style="8" customWidth="1"/>
    <col min="15098" max="15098" width="6.5703125" style="8" customWidth="1"/>
    <col min="15099" max="15110" width="12" style="8" customWidth="1"/>
    <col min="15111" max="15350" width="11.85546875" style="8"/>
    <col min="15351" max="15351" width="26.85546875" style="8" customWidth="1"/>
    <col min="15352" max="15353" width="12" style="8" customWidth="1"/>
    <col min="15354" max="15354" width="6.5703125" style="8" customWidth="1"/>
    <col min="15355" max="15366" width="12" style="8" customWidth="1"/>
    <col min="15367" max="15606" width="11.85546875" style="8"/>
    <col min="15607" max="15607" width="26.85546875" style="8" customWidth="1"/>
    <col min="15608" max="15609" width="12" style="8" customWidth="1"/>
    <col min="15610" max="15610" width="6.5703125" style="8" customWidth="1"/>
    <col min="15611" max="15622" width="12" style="8" customWidth="1"/>
    <col min="15623" max="15862" width="11.85546875" style="8"/>
    <col min="15863" max="15863" width="26.85546875" style="8" customWidth="1"/>
    <col min="15864" max="15865" width="12" style="8" customWidth="1"/>
    <col min="15866" max="15866" width="6.5703125" style="8" customWidth="1"/>
    <col min="15867" max="15878" width="12" style="8" customWidth="1"/>
    <col min="15879" max="16118" width="11.85546875" style="8"/>
    <col min="16119" max="16119" width="26.85546875" style="8" customWidth="1"/>
    <col min="16120" max="16121" width="12" style="8" customWidth="1"/>
    <col min="16122" max="16122" width="6.5703125" style="8" customWidth="1"/>
    <col min="16123" max="16134" width="12" style="8" customWidth="1"/>
    <col min="16135" max="16384" width="11.85546875" style="8"/>
  </cols>
  <sheetData>
    <row r="1" spans="1:19" s="43" customFormat="1" ht="12.75">
      <c r="E1" s="106"/>
      <c r="F1" s="106"/>
      <c r="G1" s="52"/>
      <c r="H1" s="52"/>
      <c r="I1" s="52"/>
      <c r="J1" s="52"/>
    </row>
    <row r="2" spans="1:19" s="43" customFormat="1" ht="12.75">
      <c r="E2" s="106"/>
      <c r="F2" s="106"/>
      <c r="G2" s="52"/>
      <c r="H2" s="52"/>
      <c r="I2" s="52"/>
      <c r="J2" s="52"/>
    </row>
    <row r="3" spans="1:19" s="43" customFormat="1" ht="12.75">
      <c r="E3" s="106"/>
      <c r="F3" s="106"/>
      <c r="G3" s="52"/>
      <c r="H3" s="52"/>
      <c r="I3" s="52"/>
      <c r="J3" s="52"/>
    </row>
    <row r="4" spans="1:19" s="43" customFormat="1" ht="11.25" customHeight="1">
      <c r="D4" s="106"/>
      <c r="E4" s="52"/>
      <c r="F4" s="52"/>
      <c r="G4" s="52"/>
    </row>
    <row r="5" spans="1:19" s="43" customFormat="1" ht="12.75">
      <c r="D5" s="106"/>
      <c r="E5" s="52"/>
      <c r="F5" s="52"/>
      <c r="G5" s="52"/>
    </row>
    <row r="6" spans="1:19" s="43" customFormat="1" ht="12.75">
      <c r="D6" s="106"/>
      <c r="E6" s="52"/>
      <c r="F6" s="52"/>
      <c r="G6" s="52"/>
      <c r="H6" s="49"/>
      <c r="I6" s="49"/>
      <c r="J6" s="49"/>
      <c r="K6" s="48"/>
    </row>
    <row r="7" spans="1:19" s="43" customFormat="1" ht="31.5" customHeight="1">
      <c r="A7" s="150" t="s">
        <v>425</v>
      </c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</row>
    <row r="8" spans="1:19" s="43" customFormat="1" ht="21">
      <c r="A8" s="103">
        <f>FDR!A8</f>
        <v>44896</v>
      </c>
      <c r="B8" s="295">
        <f>FDR!B8</f>
        <v>44896</v>
      </c>
      <c r="C8" s="295"/>
      <c r="D8" s="295"/>
      <c r="E8" s="52"/>
      <c r="F8" s="52"/>
      <c r="G8" s="52"/>
    </row>
    <row r="9" spans="1:19" s="43" customFormat="1" ht="25.5" customHeight="1">
      <c r="A9" s="46" t="s">
        <v>424</v>
      </c>
      <c r="B9" s="46"/>
      <c r="C9" s="45"/>
      <c r="D9" s="107"/>
      <c r="E9" s="53"/>
      <c r="F9" s="53"/>
      <c r="G9" s="77"/>
      <c r="H9" s="44"/>
      <c r="I9" s="44"/>
      <c r="J9" s="44"/>
      <c r="K9" s="44"/>
      <c r="L9" s="44"/>
      <c r="M9" s="44"/>
      <c r="N9" s="44"/>
    </row>
    <row r="10" spans="1:19" s="34" customFormat="1" ht="45">
      <c r="A10" s="42"/>
      <c r="B10" s="42"/>
      <c r="C10" s="42"/>
      <c r="D10" s="108"/>
      <c r="E10" s="54" t="s">
        <v>41</v>
      </c>
      <c r="F10" s="102" t="s">
        <v>224</v>
      </c>
      <c r="G10" s="204" t="s">
        <v>18</v>
      </c>
      <c r="H10" s="303" t="s">
        <v>113</v>
      </c>
      <c r="I10" s="301"/>
      <c r="J10" s="301"/>
      <c r="K10" s="301"/>
      <c r="L10" s="301"/>
      <c r="M10" s="301"/>
      <c r="N10" s="301"/>
      <c r="O10" s="324"/>
      <c r="P10" s="261" t="s">
        <v>297</v>
      </c>
      <c r="Q10" s="261"/>
      <c r="R10" s="348" t="s">
        <v>297</v>
      </c>
      <c r="S10" s="349"/>
    </row>
    <row r="11" spans="1:19" s="34" customFormat="1" ht="15">
      <c r="A11" s="39" t="s">
        <v>48</v>
      </c>
      <c r="B11" s="39" t="s">
        <v>49</v>
      </c>
      <c r="C11" s="39" t="s">
        <v>50</v>
      </c>
      <c r="D11" s="109" t="s">
        <v>51</v>
      </c>
      <c r="E11" s="55" t="s">
        <v>52</v>
      </c>
      <c r="F11" s="95" t="s">
        <v>227</v>
      </c>
      <c r="G11" s="260" t="s">
        <v>226</v>
      </c>
      <c r="H11" s="323" t="s">
        <v>30</v>
      </c>
      <c r="I11" s="313"/>
      <c r="J11" s="313"/>
      <c r="K11" s="329"/>
      <c r="L11" s="323" t="s">
        <v>415</v>
      </c>
      <c r="M11" s="313"/>
      <c r="N11" s="313"/>
      <c r="O11" s="329"/>
      <c r="P11" s="323" t="s">
        <v>250</v>
      </c>
      <c r="Q11" s="324"/>
      <c r="R11" s="180" t="s">
        <v>251</v>
      </c>
    </row>
    <row r="12" spans="1:19" s="34" customFormat="1" ht="15">
      <c r="A12" s="39"/>
      <c r="B12" s="39"/>
      <c r="C12" s="39"/>
      <c r="D12" s="109"/>
      <c r="E12" s="55"/>
      <c r="F12" s="95"/>
      <c r="G12" s="148"/>
      <c r="H12" s="167" t="s">
        <v>173</v>
      </c>
      <c r="I12" s="99" t="s">
        <v>44</v>
      </c>
      <c r="J12" s="99" t="s">
        <v>43</v>
      </c>
      <c r="K12" s="172" t="s">
        <v>45</v>
      </c>
      <c r="L12" s="167" t="s">
        <v>9</v>
      </c>
      <c r="M12" s="75" t="s">
        <v>43</v>
      </c>
      <c r="N12" s="99" t="s">
        <v>102</v>
      </c>
      <c r="O12" s="172" t="s">
        <v>44</v>
      </c>
      <c r="P12" s="178" t="s">
        <v>242</v>
      </c>
      <c r="Q12" s="172" t="s">
        <v>243</v>
      </c>
      <c r="R12" s="99" t="s">
        <v>244</v>
      </c>
    </row>
    <row r="13" spans="1:19" s="34" customFormat="1" ht="49.9" customHeight="1">
      <c r="A13" s="39"/>
      <c r="B13" s="39"/>
      <c r="C13" s="40"/>
      <c r="D13" s="109"/>
      <c r="E13" s="55"/>
      <c r="F13" s="95"/>
      <c r="G13" s="148"/>
      <c r="H13" s="168" t="s">
        <v>280</v>
      </c>
      <c r="I13" s="100" t="s">
        <v>298</v>
      </c>
      <c r="J13" s="100" t="s">
        <v>95</v>
      </c>
      <c r="K13" s="176" t="s">
        <v>229</v>
      </c>
      <c r="L13" s="168" t="s">
        <v>54</v>
      </c>
      <c r="M13" s="80" t="s">
        <v>416</v>
      </c>
      <c r="N13" s="171" t="s">
        <v>417</v>
      </c>
      <c r="O13" s="173" t="s">
        <v>418</v>
      </c>
      <c r="P13" s="179" t="s">
        <v>237</v>
      </c>
      <c r="Q13" s="173" t="s">
        <v>238</v>
      </c>
      <c r="R13" s="171" t="s">
        <v>212</v>
      </c>
    </row>
    <row r="14" spans="1:19" s="34" customFormat="1" ht="15">
      <c r="A14" s="38"/>
      <c r="B14" s="38"/>
      <c r="C14" s="38"/>
      <c r="D14" s="110"/>
      <c r="E14" s="56"/>
      <c r="F14" s="209">
        <f>(F15-E15)</f>
        <v>2</v>
      </c>
      <c r="G14" s="205">
        <f>(G15-E15)</f>
        <v>3</v>
      </c>
      <c r="H14" s="127">
        <f>(H15-E15)</f>
        <v>10</v>
      </c>
      <c r="I14" s="170">
        <f>(I15-E15)</f>
        <v>22</v>
      </c>
      <c r="J14" s="170">
        <f>(J15-E15)</f>
        <v>24</v>
      </c>
      <c r="K14" s="126">
        <f>(K15-E15)</f>
        <v>26</v>
      </c>
      <c r="L14" s="127">
        <f>(L15-E15)</f>
        <v>10</v>
      </c>
      <c r="M14" s="128">
        <f>(M15-E15)</f>
        <v>14</v>
      </c>
      <c r="N14" s="170">
        <f>(N15-E15)</f>
        <v>16</v>
      </c>
      <c r="O14" s="126">
        <f>(O15-E15)</f>
        <v>17</v>
      </c>
      <c r="P14" s="127" t="e">
        <f>(#REF!-#REF!)</f>
        <v>#REF!</v>
      </c>
      <c r="Q14" s="126" t="e">
        <f>(#REF!-#REF!)</f>
        <v>#REF!</v>
      </c>
      <c r="R14" s="170">
        <f>(R15-E15)</f>
        <v>40</v>
      </c>
    </row>
    <row r="15" spans="1:19" s="34" customFormat="1" ht="24.95" customHeight="1">
      <c r="A15" s="138" t="str">
        <f>'CM3 NB'!A15</f>
        <v>TSL SHEKOU</v>
      </c>
      <c r="B15" s="138" t="str">
        <f>'CM3 NB'!B15</f>
        <v>TBA</v>
      </c>
      <c r="C15" s="138" t="str">
        <f>'CM3 NB'!C15</f>
        <v>TBA</v>
      </c>
      <c r="D15" s="111">
        <f>'CM3 NB'!D15</f>
        <v>44930</v>
      </c>
      <c r="E15" s="36">
        <f>'CM3 NB'!E15</f>
        <v>44930</v>
      </c>
      <c r="F15" s="187">
        <f>E15+2</f>
        <v>44932</v>
      </c>
      <c r="G15" s="206">
        <f t="shared" ref="G15:G28" si="0">E15+3</f>
        <v>44933</v>
      </c>
      <c r="H15" s="263">
        <f>E15+10</f>
        <v>44940</v>
      </c>
      <c r="I15" s="186">
        <f>E15+22</f>
        <v>44952</v>
      </c>
      <c r="J15" s="227">
        <f>E15+24</f>
        <v>44954</v>
      </c>
      <c r="K15" s="175">
        <f>E15+26</f>
        <v>44956</v>
      </c>
      <c r="L15" s="174">
        <f>E15+10</f>
        <v>44940</v>
      </c>
      <c r="M15" s="35">
        <f>E15+14</f>
        <v>44944</v>
      </c>
      <c r="N15" s="160">
        <f>E15+16</f>
        <v>44946</v>
      </c>
      <c r="O15" s="175">
        <f>E15+17</f>
        <v>44947</v>
      </c>
      <c r="P15" s="174">
        <f t="shared" ref="P15:P31" si="1">E15+47</f>
        <v>44977</v>
      </c>
      <c r="Q15" s="175">
        <f t="shared" ref="Q15:Q31" si="2">E15+49</f>
        <v>44979</v>
      </c>
      <c r="R15" s="160">
        <f t="shared" ref="R15:R31" si="3">E15+40</f>
        <v>44970</v>
      </c>
    </row>
    <row r="16" spans="1:19" s="34" customFormat="1" ht="24.95" customHeight="1">
      <c r="A16" s="138" t="str">
        <f>'CM3 NB'!A16</f>
        <v>IAL TBN</v>
      </c>
      <c r="B16" s="138" t="str">
        <f>'CM3 NB'!B16</f>
        <v>TBA</v>
      </c>
      <c r="C16" s="138" t="str">
        <f>'CM3 NB'!C16</f>
        <v>TBA</v>
      </c>
      <c r="D16" s="111">
        <f>'CM3 NB'!D16</f>
        <v>44937</v>
      </c>
      <c r="E16" s="36">
        <f>'CM3 NB'!E16</f>
        <v>44937</v>
      </c>
      <c r="F16" s="187">
        <f t="shared" ref="F16:F28" si="4">E16+2</f>
        <v>44939</v>
      </c>
      <c r="G16" s="206">
        <f t="shared" si="0"/>
        <v>44940</v>
      </c>
      <c r="H16" s="263">
        <f t="shared" ref="H16:H31" si="5">E16+10</f>
        <v>44947</v>
      </c>
      <c r="I16" s="186">
        <f t="shared" ref="I16:I31" si="6">E16+22</f>
        <v>44959</v>
      </c>
      <c r="J16" s="227">
        <f t="shared" ref="J16:J31" si="7">E16+24</f>
        <v>44961</v>
      </c>
      <c r="K16" s="175">
        <f t="shared" ref="K16:K31" si="8">E16+26</f>
        <v>44963</v>
      </c>
      <c r="L16" s="174">
        <f t="shared" ref="L16:L31" si="9">E16+16</f>
        <v>44953</v>
      </c>
      <c r="M16" s="35">
        <f t="shared" ref="M16:M31" si="10">E16+18</f>
        <v>44955</v>
      </c>
      <c r="N16" s="160">
        <f t="shared" ref="N16:N31" si="11">E16+20</f>
        <v>44957</v>
      </c>
      <c r="O16" s="175">
        <f t="shared" ref="O16:O31" si="12">E16+22</f>
        <v>44959</v>
      </c>
      <c r="P16" s="174">
        <f t="shared" si="1"/>
        <v>44984</v>
      </c>
      <c r="Q16" s="175">
        <f t="shared" si="2"/>
        <v>44986</v>
      </c>
      <c r="R16" s="160">
        <f t="shared" si="3"/>
        <v>44977</v>
      </c>
    </row>
    <row r="17" spans="1:18" s="34" customFormat="1" ht="24.95" customHeight="1">
      <c r="A17" s="345" t="str">
        <f>'CM3 NB'!A17</f>
        <v>STRUCTURAL BLANK</v>
      </c>
      <c r="B17" s="346"/>
      <c r="C17" s="346"/>
      <c r="D17" s="346"/>
      <c r="E17" s="346"/>
      <c r="F17" s="346"/>
      <c r="G17" s="346"/>
      <c r="H17" s="346"/>
      <c r="I17" s="346"/>
      <c r="J17" s="346"/>
      <c r="K17" s="346"/>
      <c r="L17" s="346"/>
      <c r="M17" s="346"/>
      <c r="N17" s="346"/>
      <c r="O17" s="346"/>
      <c r="P17" s="346"/>
      <c r="Q17" s="346"/>
      <c r="R17" s="347"/>
    </row>
    <row r="18" spans="1:18" s="34" customFormat="1" ht="24.95" customHeight="1">
      <c r="A18" s="138" t="str">
        <f>'CM3 NB'!A18</f>
        <v>ESL TBN</v>
      </c>
      <c r="B18" s="138" t="str">
        <f>'CM3 NB'!B18</f>
        <v>TBA</v>
      </c>
      <c r="C18" s="138" t="str">
        <f>'CM3 NB'!C18</f>
        <v>TBA</v>
      </c>
      <c r="D18" s="111">
        <f>'CM3 NB'!D18</f>
        <v>44951</v>
      </c>
      <c r="E18" s="36">
        <f>'CM3 NB'!E18</f>
        <v>44951</v>
      </c>
      <c r="F18" s="187">
        <f t="shared" si="4"/>
        <v>44953</v>
      </c>
      <c r="G18" s="206">
        <f t="shared" si="0"/>
        <v>44954</v>
      </c>
      <c r="H18" s="263">
        <f t="shared" si="5"/>
        <v>44961</v>
      </c>
      <c r="I18" s="186">
        <f t="shared" si="6"/>
        <v>44973</v>
      </c>
      <c r="J18" s="227">
        <f t="shared" si="7"/>
        <v>44975</v>
      </c>
      <c r="K18" s="175">
        <f t="shared" si="8"/>
        <v>44977</v>
      </c>
      <c r="L18" s="174">
        <f t="shared" si="9"/>
        <v>44967</v>
      </c>
      <c r="M18" s="350">
        <f t="shared" si="10"/>
        <v>44969</v>
      </c>
      <c r="N18" s="35">
        <f t="shared" si="11"/>
        <v>44971</v>
      </c>
      <c r="O18" s="175">
        <f t="shared" si="12"/>
        <v>44973</v>
      </c>
      <c r="P18" s="174">
        <f t="shared" si="1"/>
        <v>44998</v>
      </c>
      <c r="Q18" s="175">
        <f t="shared" si="2"/>
        <v>45000</v>
      </c>
      <c r="R18" s="160">
        <f t="shared" si="3"/>
        <v>44991</v>
      </c>
    </row>
    <row r="19" spans="1:18" s="34" customFormat="1" ht="24.95" customHeight="1">
      <c r="A19" s="138" t="str">
        <f>'CM3 NB'!A19</f>
        <v>TSL SHEKOU</v>
      </c>
      <c r="B19" s="138" t="str">
        <f>'CM3 NB'!B19</f>
        <v>TBA</v>
      </c>
      <c r="C19" s="138" t="str">
        <f>'CM3 NB'!C19</f>
        <v>TBA</v>
      </c>
      <c r="D19" s="111">
        <f>'CM3 NB'!D19</f>
        <v>44958</v>
      </c>
      <c r="E19" s="36">
        <f>'CM3 NB'!E19</f>
        <v>44958</v>
      </c>
      <c r="F19" s="187">
        <f t="shared" si="4"/>
        <v>44960</v>
      </c>
      <c r="G19" s="206">
        <f t="shared" si="0"/>
        <v>44961</v>
      </c>
      <c r="H19" s="263">
        <f t="shared" si="5"/>
        <v>44968</v>
      </c>
      <c r="I19" s="186">
        <f t="shared" si="6"/>
        <v>44980</v>
      </c>
      <c r="J19" s="227">
        <f t="shared" si="7"/>
        <v>44982</v>
      </c>
      <c r="K19" s="175">
        <f t="shared" si="8"/>
        <v>44984</v>
      </c>
      <c r="L19" s="174">
        <f t="shared" si="9"/>
        <v>44974</v>
      </c>
      <c r="M19" s="35">
        <f t="shared" si="10"/>
        <v>44976</v>
      </c>
      <c r="N19" s="160">
        <f t="shared" si="11"/>
        <v>44978</v>
      </c>
      <c r="O19" s="175">
        <f t="shared" si="12"/>
        <v>44980</v>
      </c>
      <c r="P19" s="174">
        <f t="shared" si="1"/>
        <v>45005</v>
      </c>
      <c r="Q19" s="175">
        <f t="shared" si="2"/>
        <v>45007</v>
      </c>
      <c r="R19" s="160">
        <f t="shared" si="3"/>
        <v>44998</v>
      </c>
    </row>
    <row r="20" spans="1:18" s="34" customFormat="1" ht="24.95" customHeight="1">
      <c r="A20" s="138" t="str">
        <f>'CM3 NB'!A20</f>
        <v>IAL TBN</v>
      </c>
      <c r="B20" s="138" t="str">
        <f>'CM3 NB'!B20</f>
        <v>TBA</v>
      </c>
      <c r="C20" s="138" t="str">
        <f>'CM3 NB'!C20</f>
        <v>TBA</v>
      </c>
      <c r="D20" s="111">
        <f>'CM3 NB'!D20</f>
        <v>44965</v>
      </c>
      <c r="E20" s="36">
        <f>'CM3 NB'!E20</f>
        <v>44965</v>
      </c>
      <c r="F20" s="187">
        <f t="shared" si="4"/>
        <v>44967</v>
      </c>
      <c r="G20" s="206">
        <f t="shared" si="0"/>
        <v>44968</v>
      </c>
      <c r="H20" s="263">
        <f t="shared" si="5"/>
        <v>44975</v>
      </c>
      <c r="I20" s="186">
        <f t="shared" si="6"/>
        <v>44987</v>
      </c>
      <c r="J20" s="227">
        <f t="shared" si="7"/>
        <v>44989</v>
      </c>
      <c r="K20" s="175">
        <f t="shared" si="8"/>
        <v>44991</v>
      </c>
      <c r="L20" s="174">
        <f t="shared" si="9"/>
        <v>44981</v>
      </c>
      <c r="M20" s="35">
        <f t="shared" si="10"/>
        <v>44983</v>
      </c>
      <c r="N20" s="160">
        <f t="shared" si="11"/>
        <v>44985</v>
      </c>
      <c r="O20" s="175">
        <f t="shared" si="12"/>
        <v>44987</v>
      </c>
      <c r="P20" s="174">
        <f t="shared" si="1"/>
        <v>45012</v>
      </c>
      <c r="Q20" s="175">
        <f t="shared" si="2"/>
        <v>45014</v>
      </c>
      <c r="R20" s="160">
        <f t="shared" si="3"/>
        <v>45005</v>
      </c>
    </row>
    <row r="21" spans="1:18" s="34" customFormat="1" ht="24.95" customHeight="1">
      <c r="A21" s="345" t="str">
        <f>'CM3 NB'!A21</f>
        <v>STRUCTURAL BLANK</v>
      </c>
      <c r="B21" s="346"/>
      <c r="C21" s="346"/>
      <c r="D21" s="346"/>
      <c r="E21" s="346"/>
      <c r="F21" s="346"/>
      <c r="G21" s="346"/>
      <c r="H21" s="346"/>
      <c r="I21" s="346"/>
      <c r="J21" s="346"/>
      <c r="K21" s="346"/>
      <c r="L21" s="346"/>
      <c r="M21" s="346"/>
      <c r="N21" s="346"/>
      <c r="O21" s="346"/>
      <c r="P21" s="346"/>
      <c r="Q21" s="346"/>
      <c r="R21" s="347"/>
    </row>
    <row r="22" spans="1:18" s="34" customFormat="1" ht="24.95" customHeight="1">
      <c r="A22" s="138" t="str">
        <f>'CM3 NB'!A22</f>
        <v>ESL TBN</v>
      </c>
      <c r="B22" s="138" t="str">
        <f>'CM3 NB'!B22</f>
        <v>TBA</v>
      </c>
      <c r="C22" s="138" t="str">
        <f>'CM3 NB'!C22</f>
        <v>TBA</v>
      </c>
      <c r="D22" s="111">
        <f>'CM3 NB'!D22</f>
        <v>44979</v>
      </c>
      <c r="E22" s="36">
        <f>'CM3 NB'!E22</f>
        <v>44979</v>
      </c>
      <c r="F22" s="187">
        <f t="shared" si="4"/>
        <v>44981</v>
      </c>
      <c r="G22" s="206">
        <f t="shared" si="0"/>
        <v>44982</v>
      </c>
      <c r="H22" s="263">
        <f t="shared" si="5"/>
        <v>44989</v>
      </c>
      <c r="I22" s="186">
        <f t="shared" si="6"/>
        <v>45001</v>
      </c>
      <c r="J22" s="227">
        <f t="shared" si="7"/>
        <v>45003</v>
      </c>
      <c r="K22" s="175">
        <f t="shared" si="8"/>
        <v>45005</v>
      </c>
      <c r="L22" s="174">
        <f t="shared" si="9"/>
        <v>44995</v>
      </c>
      <c r="M22" s="35">
        <f t="shared" si="10"/>
        <v>44997</v>
      </c>
      <c r="N22" s="160">
        <f t="shared" si="11"/>
        <v>44999</v>
      </c>
      <c r="O22" s="175">
        <f t="shared" si="12"/>
        <v>45001</v>
      </c>
      <c r="P22" s="174">
        <f t="shared" si="1"/>
        <v>45026</v>
      </c>
      <c r="Q22" s="175">
        <f t="shared" si="2"/>
        <v>45028</v>
      </c>
      <c r="R22" s="160">
        <f t="shared" si="3"/>
        <v>45019</v>
      </c>
    </row>
    <row r="23" spans="1:18" s="34" customFormat="1" ht="24.95" customHeight="1">
      <c r="A23" s="138" t="str">
        <f>'CM3 NB'!A23</f>
        <v>TSL SHEKOU</v>
      </c>
      <c r="B23" s="138" t="str">
        <f>'CM3 NB'!B23</f>
        <v>TBA</v>
      </c>
      <c r="C23" s="138" t="str">
        <f>'CM3 NB'!C23</f>
        <v>TBA</v>
      </c>
      <c r="D23" s="111">
        <f>'CM3 NB'!D23</f>
        <v>44986</v>
      </c>
      <c r="E23" s="36">
        <f>'CM3 NB'!E23</f>
        <v>44986</v>
      </c>
      <c r="F23" s="187">
        <f t="shared" si="4"/>
        <v>44988</v>
      </c>
      <c r="G23" s="206">
        <f t="shared" si="0"/>
        <v>44989</v>
      </c>
      <c r="H23" s="263">
        <f t="shared" si="5"/>
        <v>44996</v>
      </c>
      <c r="I23" s="186">
        <f t="shared" si="6"/>
        <v>45008</v>
      </c>
      <c r="J23" s="227">
        <f t="shared" si="7"/>
        <v>45010</v>
      </c>
      <c r="K23" s="175">
        <f t="shared" si="8"/>
        <v>45012</v>
      </c>
      <c r="L23" s="174">
        <f t="shared" si="9"/>
        <v>45002</v>
      </c>
      <c r="M23" s="35">
        <f t="shared" si="10"/>
        <v>45004</v>
      </c>
      <c r="N23" s="160">
        <f t="shared" si="11"/>
        <v>45006</v>
      </c>
      <c r="O23" s="175">
        <f t="shared" si="12"/>
        <v>45008</v>
      </c>
      <c r="P23" s="174">
        <f t="shared" si="1"/>
        <v>45033</v>
      </c>
      <c r="Q23" s="175">
        <f t="shared" si="2"/>
        <v>45035</v>
      </c>
      <c r="R23" s="160">
        <f t="shared" si="3"/>
        <v>45026</v>
      </c>
    </row>
    <row r="24" spans="1:18" s="34" customFormat="1" ht="24.95" customHeight="1">
      <c r="A24" s="138" t="str">
        <f>'CM3 NB'!A24</f>
        <v>IAL TBN</v>
      </c>
      <c r="B24" s="138" t="str">
        <f>'CM3 NB'!B24</f>
        <v>TBA</v>
      </c>
      <c r="C24" s="138" t="str">
        <f>'CM3 NB'!C24</f>
        <v>TBA</v>
      </c>
      <c r="D24" s="111">
        <f>'CM3 NB'!D24</f>
        <v>44993</v>
      </c>
      <c r="E24" s="36">
        <f>'CM3 NB'!E24</f>
        <v>44993</v>
      </c>
      <c r="F24" s="187">
        <f t="shared" si="4"/>
        <v>44995</v>
      </c>
      <c r="G24" s="206">
        <f t="shared" si="0"/>
        <v>44996</v>
      </c>
      <c r="H24" s="263">
        <f t="shared" si="5"/>
        <v>45003</v>
      </c>
      <c r="I24" s="186">
        <f t="shared" si="6"/>
        <v>45015</v>
      </c>
      <c r="J24" s="227">
        <f t="shared" si="7"/>
        <v>45017</v>
      </c>
      <c r="K24" s="175">
        <f t="shared" si="8"/>
        <v>45019</v>
      </c>
      <c r="L24" s="174">
        <f t="shared" si="9"/>
        <v>45009</v>
      </c>
      <c r="M24" s="35">
        <f t="shared" si="10"/>
        <v>45011</v>
      </c>
      <c r="N24" s="160">
        <f t="shared" si="11"/>
        <v>45013</v>
      </c>
      <c r="O24" s="175">
        <f t="shared" si="12"/>
        <v>45015</v>
      </c>
      <c r="P24" s="174">
        <f t="shared" si="1"/>
        <v>45040</v>
      </c>
      <c r="Q24" s="175">
        <f t="shared" si="2"/>
        <v>45042</v>
      </c>
      <c r="R24" s="160">
        <f t="shared" si="3"/>
        <v>45033</v>
      </c>
    </row>
    <row r="25" spans="1:18" s="34" customFormat="1" ht="24.95" customHeight="1">
      <c r="A25" s="345" t="str">
        <f>'CM3 NB'!A25</f>
        <v>STRUCTURAL BLANK</v>
      </c>
      <c r="B25" s="346"/>
      <c r="C25" s="346"/>
      <c r="D25" s="346"/>
      <c r="E25" s="346"/>
      <c r="F25" s="346"/>
      <c r="G25" s="346"/>
      <c r="H25" s="346"/>
      <c r="I25" s="346"/>
      <c r="J25" s="346"/>
      <c r="K25" s="346"/>
      <c r="L25" s="346"/>
      <c r="M25" s="346"/>
      <c r="N25" s="346"/>
      <c r="O25" s="346"/>
      <c r="P25" s="346"/>
      <c r="Q25" s="346"/>
      <c r="R25" s="347"/>
    </row>
    <row r="26" spans="1:18" s="34" customFormat="1" ht="24.95" customHeight="1">
      <c r="A26" s="138" t="str">
        <f>'CM3 NB'!A26</f>
        <v>ESL TBN</v>
      </c>
      <c r="B26" s="138" t="str">
        <f>'CM3 NB'!B26</f>
        <v>TBA</v>
      </c>
      <c r="C26" s="138" t="str">
        <f>'CM3 NB'!C26</f>
        <v>TBA</v>
      </c>
      <c r="D26" s="111">
        <f>'CM3 NB'!D26</f>
        <v>45007</v>
      </c>
      <c r="E26" s="36">
        <f>'CM3 NB'!E26</f>
        <v>45007</v>
      </c>
      <c r="F26" s="187">
        <f t="shared" si="4"/>
        <v>45009</v>
      </c>
      <c r="G26" s="206">
        <f t="shared" si="0"/>
        <v>45010</v>
      </c>
      <c r="H26" s="263">
        <f t="shared" si="5"/>
        <v>45017</v>
      </c>
      <c r="I26" s="186">
        <f t="shared" si="6"/>
        <v>45029</v>
      </c>
      <c r="J26" s="227">
        <f t="shared" si="7"/>
        <v>45031</v>
      </c>
      <c r="K26" s="175">
        <f t="shared" si="8"/>
        <v>45033</v>
      </c>
      <c r="L26" s="174">
        <f t="shared" si="9"/>
        <v>45023</v>
      </c>
      <c r="M26" s="350">
        <f t="shared" si="10"/>
        <v>45025</v>
      </c>
      <c r="N26" s="35">
        <f t="shared" si="11"/>
        <v>45027</v>
      </c>
      <c r="O26" s="175">
        <f t="shared" si="12"/>
        <v>45029</v>
      </c>
      <c r="P26" s="174">
        <f t="shared" si="1"/>
        <v>45054</v>
      </c>
      <c r="Q26" s="175">
        <f t="shared" si="2"/>
        <v>45056</v>
      </c>
      <c r="R26" s="160">
        <f t="shared" si="3"/>
        <v>45047</v>
      </c>
    </row>
    <row r="27" spans="1:18" s="34" customFormat="1" ht="24.95" customHeight="1">
      <c r="A27" s="138" t="str">
        <f>'CM3 NB'!A27</f>
        <v>TSL SHEKOU</v>
      </c>
      <c r="B27" s="138" t="str">
        <f>'CM3 NB'!B27</f>
        <v>TBA</v>
      </c>
      <c r="C27" s="138" t="str">
        <f>'CM3 NB'!C27</f>
        <v>TBA</v>
      </c>
      <c r="D27" s="111">
        <f>'CM3 NB'!D27</f>
        <v>45014</v>
      </c>
      <c r="E27" s="36">
        <f>'CM3 NB'!E27</f>
        <v>45014</v>
      </c>
      <c r="F27" s="187">
        <f t="shared" si="4"/>
        <v>45016</v>
      </c>
      <c r="G27" s="206">
        <f t="shared" si="0"/>
        <v>45017</v>
      </c>
      <c r="H27" s="263">
        <f t="shared" si="5"/>
        <v>45024</v>
      </c>
      <c r="I27" s="186">
        <f t="shared" si="6"/>
        <v>45036</v>
      </c>
      <c r="J27" s="227">
        <f t="shared" si="7"/>
        <v>45038</v>
      </c>
      <c r="K27" s="175">
        <f t="shared" si="8"/>
        <v>45040</v>
      </c>
      <c r="L27" s="174">
        <f t="shared" si="9"/>
        <v>45030</v>
      </c>
      <c r="M27" s="35">
        <f t="shared" si="10"/>
        <v>45032</v>
      </c>
      <c r="N27" s="160">
        <f t="shared" si="11"/>
        <v>45034</v>
      </c>
      <c r="O27" s="175">
        <f t="shared" si="12"/>
        <v>45036</v>
      </c>
      <c r="P27" s="174">
        <f t="shared" si="1"/>
        <v>45061</v>
      </c>
      <c r="Q27" s="175">
        <f t="shared" si="2"/>
        <v>45063</v>
      </c>
      <c r="R27" s="160">
        <f t="shared" si="3"/>
        <v>45054</v>
      </c>
    </row>
    <row r="28" spans="1:18" s="34" customFormat="1" ht="24.95" customHeight="1">
      <c r="A28" s="138" t="str">
        <f>'CM3 NB'!A28</f>
        <v>IAL TBN</v>
      </c>
      <c r="B28" s="138" t="str">
        <f>'CM3 NB'!B28</f>
        <v>TBA</v>
      </c>
      <c r="C28" s="138" t="str">
        <f>'CM3 NB'!C28</f>
        <v>TBA</v>
      </c>
      <c r="D28" s="111">
        <f>'CM3 NB'!D28</f>
        <v>45021</v>
      </c>
      <c r="E28" s="36">
        <f>'CM3 NB'!E28</f>
        <v>45021</v>
      </c>
      <c r="F28" s="187">
        <f t="shared" si="4"/>
        <v>45023</v>
      </c>
      <c r="G28" s="206">
        <f t="shared" si="0"/>
        <v>45024</v>
      </c>
      <c r="H28" s="263">
        <f t="shared" si="5"/>
        <v>45031</v>
      </c>
      <c r="I28" s="186">
        <f t="shared" si="6"/>
        <v>45043</v>
      </c>
      <c r="J28" s="227">
        <f t="shared" si="7"/>
        <v>45045</v>
      </c>
      <c r="K28" s="175">
        <f t="shared" si="8"/>
        <v>45047</v>
      </c>
      <c r="L28" s="174">
        <f t="shared" si="9"/>
        <v>45037</v>
      </c>
      <c r="M28" s="35">
        <f t="shared" si="10"/>
        <v>45039</v>
      </c>
      <c r="N28" s="160">
        <f t="shared" si="11"/>
        <v>45041</v>
      </c>
      <c r="O28" s="175">
        <f t="shared" si="12"/>
        <v>45043</v>
      </c>
      <c r="P28" s="174">
        <f t="shared" si="1"/>
        <v>45068</v>
      </c>
      <c r="Q28" s="175">
        <f t="shared" si="2"/>
        <v>45070</v>
      </c>
      <c r="R28" s="160">
        <f t="shared" si="3"/>
        <v>45061</v>
      </c>
    </row>
    <row r="29" spans="1:18" s="34" customFormat="1" ht="24.95" hidden="1" customHeight="1">
      <c r="A29" s="138">
        <f>FDR!A31</f>
        <v>0</v>
      </c>
      <c r="B29" s="138">
        <f>FDR!B31</f>
        <v>0</v>
      </c>
      <c r="C29" s="138">
        <f>FDR!C31</f>
        <v>0</v>
      </c>
      <c r="D29" s="231">
        <f>FDR!D31</f>
        <v>0</v>
      </c>
      <c r="E29" s="232">
        <f>FDR!E31</f>
        <v>0</v>
      </c>
      <c r="F29" s="36" t="str">
        <f>FDR!F29</f>
        <v>-</v>
      </c>
      <c r="G29" s="36">
        <f>FDR!G29</f>
        <v>44952</v>
      </c>
      <c r="H29" s="263">
        <f t="shared" si="5"/>
        <v>10</v>
      </c>
      <c r="I29" s="186">
        <f t="shared" si="6"/>
        <v>22</v>
      </c>
      <c r="J29" s="227">
        <f t="shared" si="7"/>
        <v>24</v>
      </c>
      <c r="K29" s="175">
        <f t="shared" si="8"/>
        <v>26</v>
      </c>
      <c r="L29" s="174">
        <f t="shared" si="9"/>
        <v>16</v>
      </c>
      <c r="M29" s="175">
        <f t="shared" si="10"/>
        <v>18</v>
      </c>
      <c r="N29" s="174">
        <f t="shared" si="11"/>
        <v>20</v>
      </c>
      <c r="O29" s="175">
        <f t="shared" si="12"/>
        <v>22</v>
      </c>
      <c r="P29" s="174">
        <f t="shared" si="1"/>
        <v>47</v>
      </c>
      <c r="Q29" s="175">
        <f t="shared" si="2"/>
        <v>49</v>
      </c>
      <c r="R29" s="160">
        <f t="shared" si="3"/>
        <v>40</v>
      </c>
    </row>
    <row r="30" spans="1:18" s="34" customFormat="1" ht="24.95" hidden="1" customHeight="1">
      <c r="A30" s="138">
        <f>FDR!A32</f>
        <v>0</v>
      </c>
      <c r="B30" s="138">
        <f>FDR!B32</f>
        <v>0</v>
      </c>
      <c r="C30" s="138">
        <f>FDR!C32</f>
        <v>0</v>
      </c>
      <c r="D30" s="231">
        <f>FDR!D32</f>
        <v>0</v>
      </c>
      <c r="E30" s="232">
        <f>FDR!E32</f>
        <v>0</v>
      </c>
      <c r="F30" s="36" t="str">
        <f>FDR!F30</f>
        <v>-</v>
      </c>
      <c r="G30" s="36">
        <f>FDR!G30</f>
        <v>44953</v>
      </c>
      <c r="H30" s="263">
        <f t="shared" si="5"/>
        <v>10</v>
      </c>
      <c r="I30" s="186">
        <f t="shared" si="6"/>
        <v>22</v>
      </c>
      <c r="J30" s="227">
        <f t="shared" si="7"/>
        <v>24</v>
      </c>
      <c r="K30" s="175">
        <f t="shared" si="8"/>
        <v>26</v>
      </c>
      <c r="L30" s="174">
        <f t="shared" si="9"/>
        <v>16</v>
      </c>
      <c r="M30" s="175">
        <f t="shared" si="10"/>
        <v>18</v>
      </c>
      <c r="N30" s="174">
        <f t="shared" si="11"/>
        <v>20</v>
      </c>
      <c r="O30" s="175">
        <f t="shared" si="12"/>
        <v>22</v>
      </c>
      <c r="P30" s="174">
        <f t="shared" si="1"/>
        <v>47</v>
      </c>
      <c r="Q30" s="175">
        <f t="shared" si="2"/>
        <v>49</v>
      </c>
      <c r="R30" s="160">
        <f t="shared" si="3"/>
        <v>40</v>
      </c>
    </row>
    <row r="31" spans="1:18" s="34" customFormat="1" ht="24.95" hidden="1" customHeight="1">
      <c r="A31" s="138"/>
      <c r="B31" s="138"/>
      <c r="C31" s="138"/>
      <c r="D31" s="231"/>
      <c r="E31" s="232"/>
      <c r="F31" s="36" t="str">
        <f>FDR!F33</f>
        <v>-</v>
      </c>
      <c r="G31" s="36">
        <f>FDR!G33</f>
        <v>44959</v>
      </c>
      <c r="H31" s="263">
        <f t="shared" si="5"/>
        <v>10</v>
      </c>
      <c r="I31" s="186">
        <f t="shared" si="6"/>
        <v>22</v>
      </c>
      <c r="J31" s="227">
        <f t="shared" si="7"/>
        <v>24</v>
      </c>
      <c r="K31" s="175">
        <f t="shared" si="8"/>
        <v>26</v>
      </c>
      <c r="L31" s="174">
        <f t="shared" si="9"/>
        <v>16</v>
      </c>
      <c r="M31" s="175">
        <f t="shared" si="10"/>
        <v>18</v>
      </c>
      <c r="N31" s="174">
        <f t="shared" si="11"/>
        <v>20</v>
      </c>
      <c r="O31" s="175">
        <f t="shared" si="12"/>
        <v>22</v>
      </c>
      <c r="P31" s="174">
        <f t="shared" si="1"/>
        <v>47</v>
      </c>
      <c r="Q31" s="175">
        <f t="shared" si="2"/>
        <v>49</v>
      </c>
      <c r="R31" s="160">
        <f t="shared" si="3"/>
        <v>40</v>
      </c>
    </row>
    <row r="32" spans="1:18" s="34" customFormat="1" ht="24.95" customHeight="1">
      <c r="D32" s="242"/>
      <c r="E32" s="50"/>
      <c r="F32" s="243"/>
      <c r="G32" s="244"/>
      <c r="H32" s="244"/>
      <c r="I32" s="244"/>
      <c r="J32" s="244"/>
      <c r="K32" s="51"/>
      <c r="L32" s="51"/>
      <c r="M32" s="51"/>
      <c r="N32" s="51"/>
      <c r="O32" s="51"/>
      <c r="P32" s="51"/>
      <c r="Q32" s="51"/>
      <c r="R32" s="51"/>
    </row>
    <row r="33" spans="1:17" s="27" customFormat="1" ht="15">
      <c r="A33" s="33" t="str">
        <f>FDR!A35</f>
        <v>* ABOVE SCHEDULES ARE SUBJECT TO CHANGE WITH/WITHOUT PRIOR NOTICE</v>
      </c>
      <c r="B33" s="33"/>
      <c r="C33" s="30"/>
      <c r="D33" s="30"/>
      <c r="E33" s="112"/>
      <c r="F33" s="112"/>
      <c r="G33" s="57"/>
      <c r="H33" s="57"/>
      <c r="I33" s="57"/>
      <c r="J33" s="57"/>
      <c r="K33" s="50"/>
      <c r="L33" s="51"/>
      <c r="M33" s="51"/>
      <c r="N33" s="51"/>
      <c r="O33" s="51"/>
      <c r="P33" s="51"/>
      <c r="Q33" s="51"/>
    </row>
    <row r="34" spans="1:17" ht="15">
      <c r="A34" s="24" t="str">
        <f>FDR!A36</f>
        <v>*** VESSEL HAVE FULLY BOOKED / SUBJECT TO ROLL OVER ANY CARGO / SUBJECT TO REJECT ANY NEW BOOKING</v>
      </c>
      <c r="B34" s="24"/>
      <c r="C34" s="27"/>
      <c r="D34" s="27"/>
      <c r="H34" s="78"/>
      <c r="I34" s="78"/>
      <c r="J34" s="78"/>
      <c r="K34" s="50"/>
      <c r="L34" s="51"/>
      <c r="M34" s="51"/>
      <c r="N34" s="51"/>
      <c r="O34" s="51"/>
      <c r="P34" s="51"/>
      <c r="Q34" s="51"/>
    </row>
    <row r="35" spans="1:17" ht="15">
      <c r="A35" s="30"/>
      <c r="B35" s="30"/>
      <c r="C35" s="27"/>
      <c r="D35" s="27"/>
      <c r="H35" s="78"/>
      <c r="I35" s="78"/>
      <c r="J35" s="78"/>
      <c r="K35" s="27"/>
      <c r="L35" s="30"/>
      <c r="M35" s="27"/>
      <c r="N35" s="27"/>
    </row>
    <row r="36" spans="1:17" ht="15">
      <c r="A36" s="24" t="str">
        <f>FDR!A38</f>
        <v>Closing Time : EVERY SUN @ 0100HRS / THU @ 0100HRS</v>
      </c>
      <c r="B36" s="29"/>
      <c r="C36" s="27"/>
      <c r="D36" s="27"/>
    </row>
    <row r="37" spans="1:17" ht="15">
      <c r="A37" s="29"/>
      <c r="B37" s="29"/>
      <c r="C37" s="27"/>
      <c r="D37" s="27"/>
    </row>
    <row r="38" spans="1:17" ht="15">
      <c r="A38" s="65" t="s">
        <v>64</v>
      </c>
      <c r="B38" s="29"/>
      <c r="C38" s="27"/>
      <c r="D38" s="27"/>
    </row>
    <row r="39" spans="1:17" ht="15">
      <c r="A39" s="66" t="s">
        <v>419</v>
      </c>
      <c r="B39" s="28"/>
      <c r="C39" s="27"/>
      <c r="D39" s="27"/>
    </row>
    <row r="40" spans="1:17" ht="15">
      <c r="A40" s="66"/>
      <c r="B40" s="28"/>
      <c r="C40" s="27"/>
      <c r="D40" s="27"/>
    </row>
    <row r="41" spans="1:17" ht="15">
      <c r="A41" s="13"/>
      <c r="B41" s="13"/>
      <c r="C41" s="13"/>
      <c r="D41" s="13"/>
      <c r="E41" s="114"/>
      <c r="F41" s="114"/>
      <c r="G41" s="59"/>
      <c r="H41" s="59"/>
      <c r="I41" s="59"/>
      <c r="J41" s="59"/>
      <c r="K41" s="13"/>
      <c r="L41" s="13"/>
      <c r="M41" s="13"/>
      <c r="N41" s="13"/>
      <c r="O41" s="13"/>
    </row>
    <row r="42" spans="1:17" ht="19.7" customHeight="1">
      <c r="A42" s="25" t="str">
        <f>'KCM2 NB'!A44</f>
        <v xml:space="preserve">T.S. Container Lines (M) Sdn Bhd  </v>
      </c>
      <c r="B42" s="11"/>
      <c r="C42" s="10"/>
      <c r="D42" s="10"/>
      <c r="E42" s="115"/>
      <c r="F42" s="115"/>
      <c r="G42" s="60"/>
      <c r="H42" s="59"/>
      <c r="I42" s="59"/>
      <c r="J42" s="59"/>
      <c r="K42" s="13"/>
      <c r="L42" s="13"/>
      <c r="M42" s="13"/>
      <c r="N42" s="13"/>
      <c r="O42" s="13"/>
    </row>
    <row r="43" spans="1:17" ht="15">
      <c r="A43" s="11" t="str">
        <f>'KCM2 NB'!A45</f>
        <v>Suite 11.05, 11TH Floor, MWE Plaza,</v>
      </c>
      <c r="B43" s="11"/>
      <c r="C43" s="10"/>
      <c r="E43" s="116" t="str">
        <f>'KCM2 NB'!E45</f>
        <v xml:space="preserve">BOOKING PLEASE EMAIL TO </v>
      </c>
      <c r="F43" s="116"/>
      <c r="G43" s="61"/>
      <c r="H43" s="62"/>
      <c r="I43" s="62"/>
      <c r="J43" s="62"/>
      <c r="K43" s="13"/>
      <c r="L43" s="13"/>
      <c r="M43" s="13"/>
      <c r="N43" s="13"/>
      <c r="O43" s="13"/>
    </row>
    <row r="44" spans="1:17" ht="15">
      <c r="A44" s="11" t="str">
        <f>'KCM2 NB'!A46</f>
        <v xml:space="preserve">No. 8, Lebuh Farquhar, </v>
      </c>
      <c r="B44" s="11"/>
      <c r="C44" s="24"/>
      <c r="E44" s="116" t="str">
        <f>'KCM2 NB'!E46</f>
        <v>SALES &amp; MARKETING [pen_mktg@tslines.com.my]</v>
      </c>
      <c r="F44" s="116"/>
      <c r="G44" s="61"/>
      <c r="H44" s="62"/>
      <c r="I44" s="62"/>
      <c r="J44" s="62"/>
      <c r="K44" s="13"/>
      <c r="L44" s="13"/>
      <c r="M44" s="13"/>
      <c r="N44" s="13"/>
      <c r="O44" s="13"/>
    </row>
    <row r="45" spans="1:17" ht="15">
      <c r="A45" s="11" t="str">
        <f>'KCM2 NB'!A47</f>
        <v>10200 Penang, Malaysia.</v>
      </c>
      <c r="B45" s="11"/>
      <c r="C45" s="22"/>
      <c r="E45" s="116" t="str">
        <f>'KCM2 NB'!E47</f>
        <v>CUSTOMER SERVICE [pen_cs@tslines.com.my]</v>
      </c>
      <c r="F45" s="116"/>
      <c r="G45" s="62"/>
      <c r="H45" s="60"/>
      <c r="I45" s="60"/>
      <c r="J45" s="60"/>
      <c r="K45" s="13"/>
      <c r="L45" s="13"/>
      <c r="M45" s="13"/>
      <c r="N45" s="13"/>
      <c r="O45" s="13"/>
    </row>
    <row r="46" spans="1:17" ht="15">
      <c r="A46" s="11" t="str">
        <f>'KCM2 NB'!A48</f>
        <v>Tel : 604-262 8808 (Hunting Lines)</v>
      </c>
      <c r="B46" s="11"/>
      <c r="C46" s="11"/>
      <c r="E46" s="116" t="str">
        <f>'KCM2 NB'!E48</f>
        <v>SI/BL RELATED ISSUE [pen_exp_doc@tslines.com.my]</v>
      </c>
      <c r="F46" s="116"/>
      <c r="G46" s="62"/>
      <c r="H46" s="60"/>
      <c r="I46" s="60"/>
      <c r="J46" s="60"/>
    </row>
    <row r="47" spans="1:17" ht="15">
      <c r="A47" s="11" t="str">
        <f>'KCM2 NB'!A49</f>
        <v>Fax : 604-262 8803</v>
      </c>
      <c r="B47" s="11"/>
      <c r="C47" s="11"/>
      <c r="E47" s="117"/>
      <c r="F47" s="117"/>
      <c r="G47" s="62"/>
      <c r="H47" s="60"/>
      <c r="I47" s="60"/>
      <c r="J47" s="60"/>
    </row>
    <row r="48" spans="1:17" ht="15">
      <c r="A48" s="20"/>
      <c r="B48" s="19"/>
      <c r="C48" s="11"/>
      <c r="E48" s="118"/>
      <c r="F48" s="118"/>
      <c r="G48" s="62"/>
      <c r="H48" s="60"/>
      <c r="I48" s="60"/>
      <c r="J48" s="60"/>
    </row>
    <row r="49" spans="1:19" ht="15">
      <c r="A49" s="14" t="str">
        <f>'KCM2 NB'!A51</f>
        <v>SALES &amp; MARKETING [pen_mktg@tslines.com.my]</v>
      </c>
      <c r="B49" s="11"/>
      <c r="C49" s="10"/>
      <c r="E49" s="119" t="str">
        <f>'KCM2 NB'!E51</f>
        <v>CUSTOMER SERVICE [pen_cs@tslines.com.my]</v>
      </c>
      <c r="F49" s="119"/>
      <c r="G49" s="63"/>
      <c r="H49" s="63"/>
      <c r="I49" s="63"/>
      <c r="J49" s="63"/>
      <c r="L49" s="14"/>
      <c r="N49" s="15"/>
      <c r="O49" s="13"/>
      <c r="P49" s="14" t="e">
        <f>'KCM2 NB'!#REF!</f>
        <v>#REF!</v>
      </c>
      <c r="Q49" s="14"/>
      <c r="R49" s="14"/>
      <c r="S49" s="14"/>
    </row>
    <row r="50" spans="1:19" ht="15">
      <c r="A50" s="13" t="str">
        <f>'KCM2 NB'!A52</f>
        <v xml:space="preserve">Wong Barne Gene </v>
      </c>
      <c r="B50" s="11" t="str">
        <f>'KCM2 NB'!B52</f>
        <v xml:space="preserve">019 - 480 7886 </v>
      </c>
      <c r="C50" s="10"/>
      <c r="E50" s="120" t="str">
        <f>'KCM2 NB'!E52</f>
        <v>Syndy Goy</v>
      </c>
      <c r="F50" s="120"/>
      <c r="H50" s="79" t="str">
        <f>'KCM2 NB'!G52</f>
        <v>012 - 494 2710</v>
      </c>
      <c r="I50" s="79"/>
      <c r="J50" s="79"/>
      <c r="L50" s="13"/>
      <c r="N50" s="12"/>
      <c r="O50" s="13"/>
      <c r="P50" s="13" t="e">
        <f>'KCM2 NB'!#REF!</f>
        <v>#REF!</v>
      </c>
      <c r="Q50" s="13"/>
      <c r="R50" s="13" t="e">
        <f>'KCM2 NB'!#REF!</f>
        <v>#REF!</v>
      </c>
      <c r="S50" s="13"/>
    </row>
    <row r="51" spans="1:19" ht="15">
      <c r="A51" s="10" t="str">
        <f>'KCM2 NB'!A53</f>
        <v>Emily Ng</v>
      </c>
      <c r="B51" s="11" t="str">
        <f>'KCM2 NB'!B53</f>
        <v>010 - 565 0638</v>
      </c>
      <c r="C51" s="10"/>
      <c r="E51" s="120" t="str">
        <f>'KCM2 NB'!E53</f>
        <v>Farhana</v>
      </c>
      <c r="F51" s="120"/>
      <c r="G51" s="64"/>
      <c r="H51" s="64" t="str">
        <f>'KCM2 NB'!G53</f>
        <v>013 - 829 0589</v>
      </c>
      <c r="O51" s="11"/>
      <c r="P51" s="13" t="e">
        <f>'KCM2 NB'!#REF!</f>
        <v>#REF!</v>
      </c>
      <c r="Q51" s="13"/>
      <c r="R51" s="13" t="e">
        <f>'KCM2 NB'!#REF!</f>
        <v>#REF!</v>
      </c>
      <c r="S51" s="10"/>
    </row>
    <row r="52" spans="1:19" ht="15">
      <c r="A52" s="11" t="str">
        <f>'KCM2 NB'!A54</f>
        <v>Vivian Goh</v>
      </c>
      <c r="B52" s="11" t="str">
        <f>'KCM2 NB'!B54</f>
        <v>012 - 654 5556</v>
      </c>
      <c r="C52" s="10"/>
      <c r="E52" s="120" t="str">
        <f>'KCM2 NB'!E54</f>
        <v>Casey Lim</v>
      </c>
      <c r="F52" s="120"/>
      <c r="G52" s="64"/>
      <c r="H52" s="64" t="str">
        <f>'KCM2 NB'!G54</f>
        <v>012 - 470 1645</v>
      </c>
    </row>
    <row r="53" spans="1:19" ht="15">
      <c r="A53" s="11"/>
      <c r="B53" s="11"/>
      <c r="C53" s="10"/>
      <c r="G53" s="64"/>
    </row>
    <row r="54" spans="1:19" ht="15">
      <c r="G54" s="64"/>
    </row>
    <row r="55" spans="1:19" ht="15">
      <c r="G55" s="64"/>
    </row>
    <row r="56" spans="1:19" ht="15">
      <c r="G56" s="64"/>
    </row>
    <row r="57" spans="1:19" ht="15">
      <c r="A57" s="11"/>
      <c r="B57" s="11"/>
      <c r="C57" s="10"/>
      <c r="D57" s="11"/>
      <c r="E57" s="120"/>
      <c r="F57" s="120"/>
      <c r="G57" s="64"/>
    </row>
    <row r="58" spans="1:19" ht="15">
      <c r="C58" s="11"/>
      <c r="D58" s="10"/>
    </row>
    <row r="59" spans="1:19" ht="15">
      <c r="D59" s="10"/>
    </row>
    <row r="60" spans="1:19" ht="15">
      <c r="E60" s="121"/>
      <c r="F60" s="121"/>
      <c r="G60" s="60"/>
      <c r="H60" s="60"/>
      <c r="I60" s="60"/>
      <c r="J60" s="60"/>
      <c r="K60" s="10"/>
    </row>
  </sheetData>
  <sheetProtection algorithmName="SHA-512" hashValue="VUdMszcg7cFWHD8JPpT9SnxPU9aub8dsGo3STs5JvAVOpkwq9juINa/cjNzLXzy7pdD8Kay18GSdCT99ngZh7Q==" saltValue="W50zBInA1tGjAKa8gsezmg==" spinCount="100000" sheet="1" formatCells="0" formatColumns="0" formatRows="0" sort="0"/>
  <dataConsolidate/>
  <mergeCells count="8">
    <mergeCell ref="A17:R17"/>
    <mergeCell ref="A21:R21"/>
    <mergeCell ref="A25:R25"/>
    <mergeCell ref="L11:O11"/>
    <mergeCell ref="B8:D8"/>
    <mergeCell ref="H10:O10"/>
    <mergeCell ref="H11:K11"/>
    <mergeCell ref="P11:Q11"/>
  </mergeCells>
  <printOptions horizontalCentered="1"/>
  <pageMargins left="0.25" right="0.25" top="0.25" bottom="0.25" header="0" footer="0"/>
  <pageSetup paperSize="9" scale="59" orientation="landscape" r:id="rId1"/>
  <headerFooter alignWithMargins="0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4F24DD-0EB3-47EE-8000-43371778724F}">
  <sheetPr>
    <tabColor rgb="FFFFFF00"/>
    <pageSetUpPr fitToPage="1"/>
  </sheetPr>
  <dimension ref="A1:L53"/>
  <sheetViews>
    <sheetView showGridLines="0" showZeros="0" view="pageBreakPreview" zoomScale="85" zoomScaleNormal="90" zoomScaleSheetLayoutView="85" workbookViewId="0">
      <pane xSplit="6" ySplit="14" topLeftCell="G15" activePane="bottomRight" state="frozen"/>
      <selection activeCell="B9" sqref="B9"/>
      <selection pane="topRight" activeCell="B9" sqref="B9"/>
      <selection pane="bottomLeft" activeCell="B9" sqref="B9"/>
      <selection pane="bottomRight" activeCell="G11" sqref="G11:I11"/>
    </sheetView>
  </sheetViews>
  <sheetFormatPr defaultColWidth="11.85546875" defaultRowHeight="15.95" customHeight="1"/>
  <cols>
    <col min="1" max="1" width="30.5703125" style="8" customWidth="1"/>
    <col min="2" max="2" width="6.7109375" style="8" customWidth="1"/>
    <col min="3" max="3" width="9.7109375" style="8" bestFit="1" customWidth="1"/>
    <col min="4" max="4" width="6.7109375" style="8" customWidth="1"/>
    <col min="5" max="5" width="12.7109375" style="113" customWidth="1"/>
    <col min="6" max="6" width="12.7109375" style="58" customWidth="1"/>
    <col min="7" max="9" width="12.7109375" style="8" customWidth="1"/>
    <col min="10" max="237" width="11.85546875" style="8"/>
    <col min="238" max="238" width="26.85546875" style="8" customWidth="1"/>
    <col min="239" max="240" width="12" style="8" customWidth="1"/>
    <col min="241" max="241" width="6.5703125" style="8" customWidth="1"/>
    <col min="242" max="253" width="12" style="8" customWidth="1"/>
    <col min="254" max="493" width="11.85546875" style="8"/>
    <col min="494" max="494" width="26.85546875" style="8" customWidth="1"/>
    <col min="495" max="496" width="12" style="8" customWidth="1"/>
    <col min="497" max="497" width="6.5703125" style="8" customWidth="1"/>
    <col min="498" max="509" width="12" style="8" customWidth="1"/>
    <col min="510" max="749" width="11.85546875" style="8"/>
    <col min="750" max="750" width="26.85546875" style="8" customWidth="1"/>
    <col min="751" max="752" width="12" style="8" customWidth="1"/>
    <col min="753" max="753" width="6.5703125" style="8" customWidth="1"/>
    <col min="754" max="765" width="12" style="8" customWidth="1"/>
    <col min="766" max="1005" width="11.85546875" style="8"/>
    <col min="1006" max="1006" width="26.85546875" style="8" customWidth="1"/>
    <col min="1007" max="1008" width="12" style="8" customWidth="1"/>
    <col min="1009" max="1009" width="6.5703125" style="8" customWidth="1"/>
    <col min="1010" max="1021" width="12" style="8" customWidth="1"/>
    <col min="1022" max="1261" width="11.85546875" style="8"/>
    <col min="1262" max="1262" width="26.85546875" style="8" customWidth="1"/>
    <col min="1263" max="1264" width="12" style="8" customWidth="1"/>
    <col min="1265" max="1265" width="6.5703125" style="8" customWidth="1"/>
    <col min="1266" max="1277" width="12" style="8" customWidth="1"/>
    <col min="1278" max="1517" width="11.85546875" style="8"/>
    <col min="1518" max="1518" width="26.85546875" style="8" customWidth="1"/>
    <col min="1519" max="1520" width="12" style="8" customWidth="1"/>
    <col min="1521" max="1521" width="6.5703125" style="8" customWidth="1"/>
    <col min="1522" max="1533" width="12" style="8" customWidth="1"/>
    <col min="1534" max="1773" width="11.85546875" style="8"/>
    <col min="1774" max="1774" width="26.85546875" style="8" customWidth="1"/>
    <col min="1775" max="1776" width="12" style="8" customWidth="1"/>
    <col min="1777" max="1777" width="6.5703125" style="8" customWidth="1"/>
    <col min="1778" max="1789" width="12" style="8" customWidth="1"/>
    <col min="1790" max="2029" width="11.85546875" style="8"/>
    <col min="2030" max="2030" width="26.85546875" style="8" customWidth="1"/>
    <col min="2031" max="2032" width="12" style="8" customWidth="1"/>
    <col min="2033" max="2033" width="6.5703125" style="8" customWidth="1"/>
    <col min="2034" max="2045" width="12" style="8" customWidth="1"/>
    <col min="2046" max="2285" width="11.85546875" style="8"/>
    <col min="2286" max="2286" width="26.85546875" style="8" customWidth="1"/>
    <col min="2287" max="2288" width="12" style="8" customWidth="1"/>
    <col min="2289" max="2289" width="6.5703125" style="8" customWidth="1"/>
    <col min="2290" max="2301" width="12" style="8" customWidth="1"/>
    <col min="2302" max="2541" width="11.85546875" style="8"/>
    <col min="2542" max="2542" width="26.85546875" style="8" customWidth="1"/>
    <col min="2543" max="2544" width="12" style="8" customWidth="1"/>
    <col min="2545" max="2545" width="6.5703125" style="8" customWidth="1"/>
    <col min="2546" max="2557" width="12" style="8" customWidth="1"/>
    <col min="2558" max="2797" width="11.85546875" style="8"/>
    <col min="2798" max="2798" width="26.85546875" style="8" customWidth="1"/>
    <col min="2799" max="2800" width="12" style="8" customWidth="1"/>
    <col min="2801" max="2801" width="6.5703125" style="8" customWidth="1"/>
    <col min="2802" max="2813" width="12" style="8" customWidth="1"/>
    <col min="2814" max="3053" width="11.85546875" style="8"/>
    <col min="3054" max="3054" width="26.85546875" style="8" customWidth="1"/>
    <col min="3055" max="3056" width="12" style="8" customWidth="1"/>
    <col min="3057" max="3057" width="6.5703125" style="8" customWidth="1"/>
    <col min="3058" max="3069" width="12" style="8" customWidth="1"/>
    <col min="3070" max="3309" width="11.85546875" style="8"/>
    <col min="3310" max="3310" width="26.85546875" style="8" customWidth="1"/>
    <col min="3311" max="3312" width="12" style="8" customWidth="1"/>
    <col min="3313" max="3313" width="6.5703125" style="8" customWidth="1"/>
    <col min="3314" max="3325" width="12" style="8" customWidth="1"/>
    <col min="3326" max="3565" width="11.85546875" style="8"/>
    <col min="3566" max="3566" width="26.85546875" style="8" customWidth="1"/>
    <col min="3567" max="3568" width="12" style="8" customWidth="1"/>
    <col min="3569" max="3569" width="6.5703125" style="8" customWidth="1"/>
    <col min="3570" max="3581" width="12" style="8" customWidth="1"/>
    <col min="3582" max="3821" width="11.85546875" style="8"/>
    <col min="3822" max="3822" width="26.85546875" style="8" customWidth="1"/>
    <col min="3823" max="3824" width="12" style="8" customWidth="1"/>
    <col min="3825" max="3825" width="6.5703125" style="8" customWidth="1"/>
    <col min="3826" max="3837" width="12" style="8" customWidth="1"/>
    <col min="3838" max="4077" width="11.85546875" style="8"/>
    <col min="4078" max="4078" width="26.85546875" style="8" customWidth="1"/>
    <col min="4079" max="4080" width="12" style="8" customWidth="1"/>
    <col min="4081" max="4081" width="6.5703125" style="8" customWidth="1"/>
    <col min="4082" max="4093" width="12" style="8" customWidth="1"/>
    <col min="4094" max="4333" width="11.85546875" style="8"/>
    <col min="4334" max="4334" width="26.85546875" style="8" customWidth="1"/>
    <col min="4335" max="4336" width="12" style="8" customWidth="1"/>
    <col min="4337" max="4337" width="6.5703125" style="8" customWidth="1"/>
    <col min="4338" max="4349" width="12" style="8" customWidth="1"/>
    <col min="4350" max="4589" width="11.85546875" style="8"/>
    <col min="4590" max="4590" width="26.85546875" style="8" customWidth="1"/>
    <col min="4591" max="4592" width="12" style="8" customWidth="1"/>
    <col min="4593" max="4593" width="6.5703125" style="8" customWidth="1"/>
    <col min="4594" max="4605" width="12" style="8" customWidth="1"/>
    <col min="4606" max="4845" width="11.85546875" style="8"/>
    <col min="4846" max="4846" width="26.85546875" style="8" customWidth="1"/>
    <col min="4847" max="4848" width="12" style="8" customWidth="1"/>
    <col min="4849" max="4849" width="6.5703125" style="8" customWidth="1"/>
    <col min="4850" max="4861" width="12" style="8" customWidth="1"/>
    <col min="4862" max="5101" width="11.85546875" style="8"/>
    <col min="5102" max="5102" width="26.85546875" style="8" customWidth="1"/>
    <col min="5103" max="5104" width="12" style="8" customWidth="1"/>
    <col min="5105" max="5105" width="6.5703125" style="8" customWidth="1"/>
    <col min="5106" max="5117" width="12" style="8" customWidth="1"/>
    <col min="5118" max="5357" width="11.85546875" style="8"/>
    <col min="5358" max="5358" width="26.85546875" style="8" customWidth="1"/>
    <col min="5359" max="5360" width="12" style="8" customWidth="1"/>
    <col min="5361" max="5361" width="6.5703125" style="8" customWidth="1"/>
    <col min="5362" max="5373" width="12" style="8" customWidth="1"/>
    <col min="5374" max="5613" width="11.85546875" style="8"/>
    <col min="5614" max="5614" width="26.85546875" style="8" customWidth="1"/>
    <col min="5615" max="5616" width="12" style="8" customWidth="1"/>
    <col min="5617" max="5617" width="6.5703125" style="8" customWidth="1"/>
    <col min="5618" max="5629" width="12" style="8" customWidth="1"/>
    <col min="5630" max="5869" width="11.85546875" style="8"/>
    <col min="5870" max="5870" width="26.85546875" style="8" customWidth="1"/>
    <col min="5871" max="5872" width="12" style="8" customWidth="1"/>
    <col min="5873" max="5873" width="6.5703125" style="8" customWidth="1"/>
    <col min="5874" max="5885" width="12" style="8" customWidth="1"/>
    <col min="5886" max="6125" width="11.85546875" style="8"/>
    <col min="6126" max="6126" width="26.85546875" style="8" customWidth="1"/>
    <col min="6127" max="6128" width="12" style="8" customWidth="1"/>
    <col min="6129" max="6129" width="6.5703125" style="8" customWidth="1"/>
    <col min="6130" max="6141" width="12" style="8" customWidth="1"/>
    <col min="6142" max="6381" width="11.85546875" style="8"/>
    <col min="6382" max="6382" width="26.85546875" style="8" customWidth="1"/>
    <col min="6383" max="6384" width="12" style="8" customWidth="1"/>
    <col min="6385" max="6385" width="6.5703125" style="8" customWidth="1"/>
    <col min="6386" max="6397" width="12" style="8" customWidth="1"/>
    <col min="6398" max="6637" width="11.85546875" style="8"/>
    <col min="6638" max="6638" width="26.85546875" style="8" customWidth="1"/>
    <col min="6639" max="6640" width="12" style="8" customWidth="1"/>
    <col min="6641" max="6641" width="6.5703125" style="8" customWidth="1"/>
    <col min="6642" max="6653" width="12" style="8" customWidth="1"/>
    <col min="6654" max="6893" width="11.85546875" style="8"/>
    <col min="6894" max="6894" width="26.85546875" style="8" customWidth="1"/>
    <col min="6895" max="6896" width="12" style="8" customWidth="1"/>
    <col min="6897" max="6897" width="6.5703125" style="8" customWidth="1"/>
    <col min="6898" max="6909" width="12" style="8" customWidth="1"/>
    <col min="6910" max="7149" width="11.85546875" style="8"/>
    <col min="7150" max="7150" width="26.85546875" style="8" customWidth="1"/>
    <col min="7151" max="7152" width="12" style="8" customWidth="1"/>
    <col min="7153" max="7153" width="6.5703125" style="8" customWidth="1"/>
    <col min="7154" max="7165" width="12" style="8" customWidth="1"/>
    <col min="7166" max="7405" width="11.85546875" style="8"/>
    <col min="7406" max="7406" width="26.85546875" style="8" customWidth="1"/>
    <col min="7407" max="7408" width="12" style="8" customWidth="1"/>
    <col min="7409" max="7409" width="6.5703125" style="8" customWidth="1"/>
    <col min="7410" max="7421" width="12" style="8" customWidth="1"/>
    <col min="7422" max="7661" width="11.85546875" style="8"/>
    <col min="7662" max="7662" width="26.85546875" style="8" customWidth="1"/>
    <col min="7663" max="7664" width="12" style="8" customWidth="1"/>
    <col min="7665" max="7665" width="6.5703125" style="8" customWidth="1"/>
    <col min="7666" max="7677" width="12" style="8" customWidth="1"/>
    <col min="7678" max="7917" width="11.85546875" style="8"/>
    <col min="7918" max="7918" width="26.85546875" style="8" customWidth="1"/>
    <col min="7919" max="7920" width="12" style="8" customWidth="1"/>
    <col min="7921" max="7921" width="6.5703125" style="8" customWidth="1"/>
    <col min="7922" max="7933" width="12" style="8" customWidth="1"/>
    <col min="7934" max="8173" width="11.85546875" style="8"/>
    <col min="8174" max="8174" width="26.85546875" style="8" customWidth="1"/>
    <col min="8175" max="8176" width="12" style="8" customWidth="1"/>
    <col min="8177" max="8177" width="6.5703125" style="8" customWidth="1"/>
    <col min="8178" max="8189" width="12" style="8" customWidth="1"/>
    <col min="8190" max="8429" width="11.85546875" style="8"/>
    <col min="8430" max="8430" width="26.85546875" style="8" customWidth="1"/>
    <col min="8431" max="8432" width="12" style="8" customWidth="1"/>
    <col min="8433" max="8433" width="6.5703125" style="8" customWidth="1"/>
    <col min="8434" max="8445" width="12" style="8" customWidth="1"/>
    <col min="8446" max="8685" width="11.85546875" style="8"/>
    <col min="8686" max="8686" width="26.85546875" style="8" customWidth="1"/>
    <col min="8687" max="8688" width="12" style="8" customWidth="1"/>
    <col min="8689" max="8689" width="6.5703125" style="8" customWidth="1"/>
    <col min="8690" max="8701" width="12" style="8" customWidth="1"/>
    <col min="8702" max="8941" width="11.85546875" style="8"/>
    <col min="8942" max="8942" width="26.85546875" style="8" customWidth="1"/>
    <col min="8943" max="8944" width="12" style="8" customWidth="1"/>
    <col min="8945" max="8945" width="6.5703125" style="8" customWidth="1"/>
    <col min="8946" max="8957" width="12" style="8" customWidth="1"/>
    <col min="8958" max="9197" width="11.85546875" style="8"/>
    <col min="9198" max="9198" width="26.85546875" style="8" customWidth="1"/>
    <col min="9199" max="9200" width="12" style="8" customWidth="1"/>
    <col min="9201" max="9201" width="6.5703125" style="8" customWidth="1"/>
    <col min="9202" max="9213" width="12" style="8" customWidth="1"/>
    <col min="9214" max="9453" width="11.85546875" style="8"/>
    <col min="9454" max="9454" width="26.85546875" style="8" customWidth="1"/>
    <col min="9455" max="9456" width="12" style="8" customWidth="1"/>
    <col min="9457" max="9457" width="6.5703125" style="8" customWidth="1"/>
    <col min="9458" max="9469" width="12" style="8" customWidth="1"/>
    <col min="9470" max="9709" width="11.85546875" style="8"/>
    <col min="9710" max="9710" width="26.85546875" style="8" customWidth="1"/>
    <col min="9711" max="9712" width="12" style="8" customWidth="1"/>
    <col min="9713" max="9713" width="6.5703125" style="8" customWidth="1"/>
    <col min="9714" max="9725" width="12" style="8" customWidth="1"/>
    <col min="9726" max="9965" width="11.85546875" style="8"/>
    <col min="9966" max="9966" width="26.85546875" style="8" customWidth="1"/>
    <col min="9967" max="9968" width="12" style="8" customWidth="1"/>
    <col min="9969" max="9969" width="6.5703125" style="8" customWidth="1"/>
    <col min="9970" max="9981" width="12" style="8" customWidth="1"/>
    <col min="9982" max="10221" width="11.85546875" style="8"/>
    <col min="10222" max="10222" width="26.85546875" style="8" customWidth="1"/>
    <col min="10223" max="10224" width="12" style="8" customWidth="1"/>
    <col min="10225" max="10225" width="6.5703125" style="8" customWidth="1"/>
    <col min="10226" max="10237" width="12" style="8" customWidth="1"/>
    <col min="10238" max="10477" width="11.85546875" style="8"/>
    <col min="10478" max="10478" width="26.85546875" style="8" customWidth="1"/>
    <col min="10479" max="10480" width="12" style="8" customWidth="1"/>
    <col min="10481" max="10481" width="6.5703125" style="8" customWidth="1"/>
    <col min="10482" max="10493" width="12" style="8" customWidth="1"/>
    <col min="10494" max="10733" width="11.85546875" style="8"/>
    <col min="10734" max="10734" width="26.85546875" style="8" customWidth="1"/>
    <col min="10735" max="10736" width="12" style="8" customWidth="1"/>
    <col min="10737" max="10737" width="6.5703125" style="8" customWidth="1"/>
    <col min="10738" max="10749" width="12" style="8" customWidth="1"/>
    <col min="10750" max="10989" width="11.85546875" style="8"/>
    <col min="10990" max="10990" width="26.85546875" style="8" customWidth="1"/>
    <col min="10991" max="10992" width="12" style="8" customWidth="1"/>
    <col min="10993" max="10993" width="6.5703125" style="8" customWidth="1"/>
    <col min="10994" max="11005" width="12" style="8" customWidth="1"/>
    <col min="11006" max="11245" width="11.85546875" style="8"/>
    <col min="11246" max="11246" width="26.85546875" style="8" customWidth="1"/>
    <col min="11247" max="11248" width="12" style="8" customWidth="1"/>
    <col min="11249" max="11249" width="6.5703125" style="8" customWidth="1"/>
    <col min="11250" max="11261" width="12" style="8" customWidth="1"/>
    <col min="11262" max="11501" width="11.85546875" style="8"/>
    <col min="11502" max="11502" width="26.85546875" style="8" customWidth="1"/>
    <col min="11503" max="11504" width="12" style="8" customWidth="1"/>
    <col min="11505" max="11505" width="6.5703125" style="8" customWidth="1"/>
    <col min="11506" max="11517" width="12" style="8" customWidth="1"/>
    <col min="11518" max="11757" width="11.85546875" style="8"/>
    <col min="11758" max="11758" width="26.85546875" style="8" customWidth="1"/>
    <col min="11759" max="11760" width="12" style="8" customWidth="1"/>
    <col min="11761" max="11761" width="6.5703125" style="8" customWidth="1"/>
    <col min="11762" max="11773" width="12" style="8" customWidth="1"/>
    <col min="11774" max="12013" width="11.85546875" style="8"/>
    <col min="12014" max="12014" width="26.85546875" style="8" customWidth="1"/>
    <col min="12015" max="12016" width="12" style="8" customWidth="1"/>
    <col min="12017" max="12017" width="6.5703125" style="8" customWidth="1"/>
    <col min="12018" max="12029" width="12" style="8" customWidth="1"/>
    <col min="12030" max="12269" width="11.85546875" style="8"/>
    <col min="12270" max="12270" width="26.85546875" style="8" customWidth="1"/>
    <col min="12271" max="12272" width="12" style="8" customWidth="1"/>
    <col min="12273" max="12273" width="6.5703125" style="8" customWidth="1"/>
    <col min="12274" max="12285" width="12" style="8" customWidth="1"/>
    <col min="12286" max="12525" width="11.85546875" style="8"/>
    <col min="12526" max="12526" width="26.85546875" style="8" customWidth="1"/>
    <col min="12527" max="12528" width="12" style="8" customWidth="1"/>
    <col min="12529" max="12529" width="6.5703125" style="8" customWidth="1"/>
    <col min="12530" max="12541" width="12" style="8" customWidth="1"/>
    <col min="12542" max="12781" width="11.85546875" style="8"/>
    <col min="12782" max="12782" width="26.85546875" style="8" customWidth="1"/>
    <col min="12783" max="12784" width="12" style="8" customWidth="1"/>
    <col min="12785" max="12785" width="6.5703125" style="8" customWidth="1"/>
    <col min="12786" max="12797" width="12" style="8" customWidth="1"/>
    <col min="12798" max="13037" width="11.85546875" style="8"/>
    <col min="13038" max="13038" width="26.85546875" style="8" customWidth="1"/>
    <col min="13039" max="13040" width="12" style="8" customWidth="1"/>
    <col min="13041" max="13041" width="6.5703125" style="8" customWidth="1"/>
    <col min="13042" max="13053" width="12" style="8" customWidth="1"/>
    <col min="13054" max="13293" width="11.85546875" style="8"/>
    <col min="13294" max="13294" width="26.85546875" style="8" customWidth="1"/>
    <col min="13295" max="13296" width="12" style="8" customWidth="1"/>
    <col min="13297" max="13297" width="6.5703125" style="8" customWidth="1"/>
    <col min="13298" max="13309" width="12" style="8" customWidth="1"/>
    <col min="13310" max="13549" width="11.85546875" style="8"/>
    <col min="13550" max="13550" width="26.85546875" style="8" customWidth="1"/>
    <col min="13551" max="13552" width="12" style="8" customWidth="1"/>
    <col min="13553" max="13553" width="6.5703125" style="8" customWidth="1"/>
    <col min="13554" max="13565" width="12" style="8" customWidth="1"/>
    <col min="13566" max="13805" width="11.85546875" style="8"/>
    <col min="13806" max="13806" width="26.85546875" style="8" customWidth="1"/>
    <col min="13807" max="13808" width="12" style="8" customWidth="1"/>
    <col min="13809" max="13809" width="6.5703125" style="8" customWidth="1"/>
    <col min="13810" max="13821" width="12" style="8" customWidth="1"/>
    <col min="13822" max="14061" width="11.85546875" style="8"/>
    <col min="14062" max="14062" width="26.85546875" style="8" customWidth="1"/>
    <col min="14063" max="14064" width="12" style="8" customWidth="1"/>
    <col min="14065" max="14065" width="6.5703125" style="8" customWidth="1"/>
    <col min="14066" max="14077" width="12" style="8" customWidth="1"/>
    <col min="14078" max="14317" width="11.85546875" style="8"/>
    <col min="14318" max="14318" width="26.85546875" style="8" customWidth="1"/>
    <col min="14319" max="14320" width="12" style="8" customWidth="1"/>
    <col min="14321" max="14321" width="6.5703125" style="8" customWidth="1"/>
    <col min="14322" max="14333" width="12" style="8" customWidth="1"/>
    <col min="14334" max="14573" width="11.85546875" style="8"/>
    <col min="14574" max="14574" width="26.85546875" style="8" customWidth="1"/>
    <col min="14575" max="14576" width="12" style="8" customWidth="1"/>
    <col min="14577" max="14577" width="6.5703125" style="8" customWidth="1"/>
    <col min="14578" max="14589" width="12" style="8" customWidth="1"/>
    <col min="14590" max="14829" width="11.85546875" style="8"/>
    <col min="14830" max="14830" width="26.85546875" style="8" customWidth="1"/>
    <col min="14831" max="14832" width="12" style="8" customWidth="1"/>
    <col min="14833" max="14833" width="6.5703125" style="8" customWidth="1"/>
    <col min="14834" max="14845" width="12" style="8" customWidth="1"/>
    <col min="14846" max="15085" width="11.85546875" style="8"/>
    <col min="15086" max="15086" width="26.85546875" style="8" customWidth="1"/>
    <col min="15087" max="15088" width="12" style="8" customWidth="1"/>
    <col min="15089" max="15089" width="6.5703125" style="8" customWidth="1"/>
    <col min="15090" max="15101" width="12" style="8" customWidth="1"/>
    <col min="15102" max="15341" width="11.85546875" style="8"/>
    <col min="15342" max="15342" width="26.85546875" style="8" customWidth="1"/>
    <col min="15343" max="15344" width="12" style="8" customWidth="1"/>
    <col min="15345" max="15345" width="6.5703125" style="8" customWidth="1"/>
    <col min="15346" max="15357" width="12" style="8" customWidth="1"/>
    <col min="15358" max="15597" width="11.85546875" style="8"/>
    <col min="15598" max="15598" width="26.85546875" style="8" customWidth="1"/>
    <col min="15599" max="15600" width="12" style="8" customWidth="1"/>
    <col min="15601" max="15601" width="6.5703125" style="8" customWidth="1"/>
    <col min="15602" max="15613" width="12" style="8" customWidth="1"/>
    <col min="15614" max="15853" width="11.85546875" style="8"/>
    <col min="15854" max="15854" width="26.85546875" style="8" customWidth="1"/>
    <col min="15855" max="15856" width="12" style="8" customWidth="1"/>
    <col min="15857" max="15857" width="6.5703125" style="8" customWidth="1"/>
    <col min="15858" max="15869" width="12" style="8" customWidth="1"/>
    <col min="15870" max="16109" width="11.85546875" style="8"/>
    <col min="16110" max="16110" width="26.85546875" style="8" customWidth="1"/>
    <col min="16111" max="16112" width="12" style="8" customWidth="1"/>
    <col min="16113" max="16113" width="6.5703125" style="8" customWidth="1"/>
    <col min="16114" max="16125" width="12" style="8" customWidth="1"/>
    <col min="16126" max="16384" width="11.85546875" style="8"/>
  </cols>
  <sheetData>
    <row r="1" spans="1:9" s="43" customFormat="1" ht="12.75">
      <c r="E1" s="106"/>
      <c r="F1" s="52"/>
      <c r="G1" s="194"/>
      <c r="H1" s="194"/>
      <c r="I1" s="194"/>
    </row>
    <row r="2" spans="1:9" s="43" customFormat="1" ht="12.75">
      <c r="E2" s="106"/>
      <c r="F2" s="52"/>
      <c r="G2" s="194"/>
      <c r="H2" s="194"/>
      <c r="I2" s="194"/>
    </row>
    <row r="3" spans="1:9" s="43" customFormat="1" ht="12.75">
      <c r="E3" s="106"/>
      <c r="F3" s="52"/>
      <c r="G3" s="194"/>
      <c r="H3" s="194"/>
      <c r="I3" s="194"/>
    </row>
    <row r="4" spans="1:9" s="43" customFormat="1" ht="11.25" customHeight="1">
      <c r="D4" s="106"/>
      <c r="E4" s="52"/>
      <c r="F4" s="52"/>
      <c r="G4" s="194"/>
      <c r="H4" s="194"/>
      <c r="I4" s="194"/>
    </row>
    <row r="5" spans="1:9" s="43" customFormat="1" ht="12.75">
      <c r="D5" s="106"/>
      <c r="E5" s="52"/>
      <c r="F5" s="52"/>
      <c r="G5" s="194"/>
      <c r="H5" s="194"/>
      <c r="I5" s="194"/>
    </row>
    <row r="6" spans="1:9" s="43" customFormat="1" ht="12.75">
      <c r="D6" s="106"/>
      <c r="E6" s="52"/>
      <c r="F6" s="52"/>
      <c r="G6" s="194"/>
      <c r="H6" s="194"/>
      <c r="I6" s="194"/>
    </row>
    <row r="7" spans="1:9" s="43" customFormat="1" ht="31.5" customHeight="1">
      <c r="A7" s="150" t="s">
        <v>322</v>
      </c>
      <c r="B7" s="150"/>
      <c r="C7" s="150"/>
      <c r="D7" s="150"/>
      <c r="E7" s="150"/>
      <c r="F7" s="150"/>
      <c r="G7" s="195"/>
      <c r="H7" s="195"/>
      <c r="I7" s="195"/>
    </row>
    <row r="8" spans="1:9" s="43" customFormat="1" ht="21">
      <c r="A8" s="103">
        <f>FDR!A8</f>
        <v>44896</v>
      </c>
      <c r="B8" s="295">
        <f>FDR!B8</f>
        <v>44896</v>
      </c>
      <c r="C8" s="295"/>
      <c r="D8" s="295"/>
      <c r="E8" s="52"/>
      <c r="F8" s="52"/>
      <c r="G8" s="194"/>
      <c r="H8" s="194"/>
      <c r="I8" s="194"/>
    </row>
    <row r="9" spans="1:9" s="43" customFormat="1" ht="25.5" customHeight="1">
      <c r="A9" s="46" t="s">
        <v>319</v>
      </c>
      <c r="B9" s="46"/>
      <c r="C9" s="45"/>
      <c r="D9" s="107"/>
      <c r="E9" s="53"/>
      <c r="F9" s="77"/>
      <c r="G9" s="194"/>
      <c r="H9" s="194"/>
      <c r="I9" s="194"/>
    </row>
    <row r="10" spans="1:9" s="34" customFormat="1" ht="15">
      <c r="A10" s="42"/>
      <c r="B10" s="42"/>
      <c r="C10" s="42"/>
      <c r="D10" s="108"/>
      <c r="E10" s="54" t="s">
        <v>41</v>
      </c>
      <c r="F10" s="102" t="s">
        <v>9</v>
      </c>
      <c r="G10" s="323" t="s">
        <v>46</v>
      </c>
      <c r="H10" s="313"/>
      <c r="I10" s="314"/>
    </row>
    <row r="11" spans="1:9" s="34" customFormat="1" ht="15">
      <c r="A11" s="39" t="s">
        <v>48</v>
      </c>
      <c r="B11" s="39" t="s">
        <v>49</v>
      </c>
      <c r="C11" s="39" t="s">
        <v>50</v>
      </c>
      <c r="D11" s="109" t="s">
        <v>51</v>
      </c>
      <c r="E11" s="55" t="s">
        <v>52</v>
      </c>
      <c r="F11" s="169" t="s">
        <v>54</v>
      </c>
      <c r="G11" s="323" t="s">
        <v>333</v>
      </c>
      <c r="H11" s="313"/>
      <c r="I11" s="314"/>
    </row>
    <row r="12" spans="1:9" s="34" customFormat="1" ht="15">
      <c r="A12" s="39"/>
      <c r="B12" s="39"/>
      <c r="C12" s="39"/>
      <c r="D12" s="109"/>
      <c r="E12" s="55"/>
      <c r="F12" s="95"/>
      <c r="G12" s="199" t="s">
        <v>244</v>
      </c>
      <c r="H12" s="190" t="s">
        <v>266</v>
      </c>
      <c r="I12" s="191" t="s">
        <v>260</v>
      </c>
    </row>
    <row r="13" spans="1:9" s="34" customFormat="1" ht="63" customHeight="1">
      <c r="A13" s="39"/>
      <c r="B13" s="39"/>
      <c r="C13" s="40"/>
      <c r="D13" s="109"/>
      <c r="E13" s="55"/>
      <c r="F13" s="95"/>
      <c r="G13" s="200" t="s">
        <v>212</v>
      </c>
      <c r="H13" s="192" t="s">
        <v>262</v>
      </c>
      <c r="I13" s="193" t="s">
        <v>261</v>
      </c>
    </row>
    <row r="14" spans="1:9" s="34" customFormat="1" ht="15">
      <c r="A14" s="38"/>
      <c r="B14" s="38"/>
      <c r="C14" s="38"/>
      <c r="D14" s="110"/>
      <c r="E14" s="56"/>
      <c r="F14" s="126">
        <f>(F25-E25)</f>
        <v>8</v>
      </c>
      <c r="G14" s="127">
        <f>(G25-F25)</f>
        <v>32</v>
      </c>
      <c r="H14" s="128">
        <f>(H25-E25)</f>
        <v>46</v>
      </c>
      <c r="I14" s="170">
        <f>(I25-E25)</f>
        <v>47</v>
      </c>
    </row>
    <row r="15" spans="1:9" s="34" customFormat="1" ht="24.95" customHeight="1">
      <c r="A15" s="90" t="str">
        <f>'KCM2 NB'!A15</f>
        <v>NOTHERN GENERAL</v>
      </c>
      <c r="B15" s="90" t="str">
        <f>'KCM2 NB'!B15</f>
        <v>NTGR</v>
      </c>
      <c r="C15" s="90" t="str">
        <f>'KCM2 NB'!C15</f>
        <v>0BYCSN</v>
      </c>
      <c r="D15" s="105">
        <f>'KCM2 NB'!D15</f>
        <v>44900</v>
      </c>
      <c r="E15" s="92">
        <f>'KCM2 NB'!E15</f>
        <v>44900</v>
      </c>
      <c r="F15" s="187">
        <f t="shared" ref="F15:F25" si="0">E15+8</f>
        <v>44908</v>
      </c>
      <c r="G15" s="174">
        <f t="shared" ref="G15:G25" si="1">E15+40</f>
        <v>44940</v>
      </c>
      <c r="H15" s="160">
        <f t="shared" ref="H15:H25" si="2">E15+46</f>
        <v>44946</v>
      </c>
      <c r="I15" s="35">
        <f t="shared" ref="I15:I25" si="3">E15+47</f>
        <v>44947</v>
      </c>
    </row>
    <row r="16" spans="1:9" s="34" customFormat="1" ht="24.95" customHeight="1">
      <c r="A16" s="90" t="str">
        <f>'KCM2 NB'!A16</f>
        <v>QINGDAO TOWER</v>
      </c>
      <c r="B16" s="90" t="str">
        <f>'KCM2 NB'!B16</f>
        <v>QDTR</v>
      </c>
      <c r="C16" s="90" t="str">
        <f>'KCM2 NB'!C16</f>
        <v>0BYCWN</v>
      </c>
      <c r="D16" s="105">
        <f>'KCM2 NB'!D16</f>
        <v>44907</v>
      </c>
      <c r="E16" s="92">
        <f>'KCM2 NB'!E16</f>
        <v>44907</v>
      </c>
      <c r="F16" s="187">
        <f t="shared" si="0"/>
        <v>44915</v>
      </c>
      <c r="G16" s="174">
        <f t="shared" si="1"/>
        <v>44947</v>
      </c>
      <c r="H16" s="160">
        <f t="shared" si="2"/>
        <v>44953</v>
      </c>
      <c r="I16" s="35">
        <f t="shared" si="3"/>
        <v>44954</v>
      </c>
    </row>
    <row r="17" spans="1:12" s="34" customFormat="1" ht="24.95" customHeight="1">
      <c r="A17" s="90" t="str">
        <f>'KCM2 NB'!A17</f>
        <v>HONGKONG BRIDGE</v>
      </c>
      <c r="B17" s="90" t="str">
        <f>'KCM2 NB'!B17</f>
        <v>HKBG</v>
      </c>
      <c r="C17" s="90" t="str">
        <f>'KCM2 NB'!C17</f>
        <v>0BYCUN</v>
      </c>
      <c r="D17" s="105">
        <f>'KCM2 NB'!D17</f>
        <v>44914</v>
      </c>
      <c r="E17" s="92">
        <f>'KCM2 NB'!E17</f>
        <v>44914</v>
      </c>
      <c r="F17" s="187">
        <f t="shared" ref="F17" si="4">E17+8</f>
        <v>44922</v>
      </c>
      <c r="G17" s="174">
        <f t="shared" ref="G17" si="5">E17+40</f>
        <v>44954</v>
      </c>
      <c r="H17" s="160">
        <f t="shared" ref="H17" si="6">E17+46</f>
        <v>44960</v>
      </c>
      <c r="I17" s="35">
        <f t="shared" ref="I17" si="7">E17+47</f>
        <v>44961</v>
      </c>
      <c r="J17" s="197"/>
      <c r="K17" s="197"/>
      <c r="L17" s="197"/>
    </row>
    <row r="18" spans="1:12" s="34" customFormat="1" ht="24.95" customHeight="1">
      <c r="A18" s="90" t="str">
        <f>'KCM2 NB'!A18</f>
        <v>CMA CGM SANTOS</v>
      </c>
      <c r="B18" s="90" t="str">
        <f>'KCM2 NB'!B18</f>
        <v>CSAN</v>
      </c>
      <c r="C18" s="90" t="str">
        <f>'KCM2 NB'!C18</f>
        <v>0BYCYN</v>
      </c>
      <c r="D18" s="105">
        <f>'KCM2 NB'!D18</f>
        <v>44921</v>
      </c>
      <c r="E18" s="92">
        <f>'KCM2 NB'!E18</f>
        <v>44921</v>
      </c>
      <c r="F18" s="187">
        <f t="shared" ref="F18" si="8">E18+8</f>
        <v>44929</v>
      </c>
      <c r="G18" s="174">
        <f t="shared" ref="G18" si="9">E18+40</f>
        <v>44961</v>
      </c>
      <c r="H18" s="160">
        <f t="shared" ref="H18" si="10">E18+46</f>
        <v>44967</v>
      </c>
      <c r="I18" s="35">
        <f t="shared" ref="I18" si="11">E18+47</f>
        <v>44968</v>
      </c>
    </row>
    <row r="19" spans="1:12" s="34" customFormat="1" ht="24.95" customHeight="1">
      <c r="A19" s="90" t="str">
        <f>'KCM2 NB'!A19</f>
        <v>CMA CGM SAVANNAH</v>
      </c>
      <c r="B19" s="90" t="str">
        <f>'KCM2 NB'!B19</f>
        <v>CSVN</v>
      </c>
      <c r="C19" s="90" t="str">
        <f>'KCM2 NB'!C19</f>
        <v>0BYD0N</v>
      </c>
      <c r="D19" s="247">
        <f>'KCM2 NB'!D19</f>
        <v>44928</v>
      </c>
      <c r="E19" s="272">
        <f>'KCM2 NB'!E19</f>
        <v>44928</v>
      </c>
      <c r="F19" s="252">
        <f t="shared" ref="F19" si="12">E19+8</f>
        <v>44936</v>
      </c>
      <c r="G19" s="253">
        <f t="shared" ref="G19" si="13">E19+40</f>
        <v>44968</v>
      </c>
      <c r="H19" s="254">
        <f t="shared" ref="H19" si="14">E19+46</f>
        <v>44974</v>
      </c>
      <c r="I19" s="248">
        <f t="shared" ref="I19" si="15">E19+47</f>
        <v>44975</v>
      </c>
    </row>
    <row r="20" spans="1:12" s="34" customFormat="1" ht="24.95" customHeight="1">
      <c r="A20" s="90" t="str">
        <f>'KCM2 NB'!A20</f>
        <v>CMA  CGM PUGET</v>
      </c>
      <c r="B20" s="90" t="str">
        <f>'KCM2 NB'!B20</f>
        <v>CMPG</v>
      </c>
      <c r="C20" s="90" t="str">
        <f>'KCM2 NB'!C20</f>
        <v>0BYD2N</v>
      </c>
      <c r="D20" s="105">
        <f>'KCM2 NB'!D20</f>
        <v>44935</v>
      </c>
      <c r="E20" s="92">
        <f>'KCM2 NB'!E20</f>
        <v>44935</v>
      </c>
      <c r="F20" s="187">
        <f t="shared" si="0"/>
        <v>44943</v>
      </c>
      <c r="G20" s="174">
        <f t="shared" si="1"/>
        <v>44975</v>
      </c>
      <c r="H20" s="160">
        <f t="shared" si="2"/>
        <v>44981</v>
      </c>
      <c r="I20" s="35">
        <f t="shared" si="3"/>
        <v>44982</v>
      </c>
    </row>
    <row r="21" spans="1:12" s="34" customFormat="1" ht="24.95" customHeight="1">
      <c r="A21" s="90" t="str">
        <f>'KCM2 NB'!A21</f>
        <v>QINGDAO TOWER</v>
      </c>
      <c r="B21" s="90" t="str">
        <f>'KCM2 NB'!B21</f>
        <v>QDTR</v>
      </c>
      <c r="C21" s="90" t="str">
        <f>'KCM2 NB'!C21</f>
        <v>0BYD4N</v>
      </c>
      <c r="D21" s="105">
        <f>'KCM2 NB'!D21</f>
        <v>44942</v>
      </c>
      <c r="E21" s="92">
        <f>'KCM2 NB'!E21</f>
        <v>44942</v>
      </c>
      <c r="F21" s="187">
        <f t="shared" ref="F21" si="16">E21+8</f>
        <v>44950</v>
      </c>
      <c r="G21" s="174">
        <f t="shared" ref="G21" si="17">E21+40</f>
        <v>44982</v>
      </c>
      <c r="H21" s="160">
        <f t="shared" ref="H21" si="18">E21+46</f>
        <v>44988</v>
      </c>
      <c r="I21" s="35">
        <f t="shared" ref="I21" si="19">E21+47</f>
        <v>44989</v>
      </c>
    </row>
    <row r="22" spans="1:12" s="34" customFormat="1" ht="24.95" customHeight="1">
      <c r="A22" s="90" t="str">
        <f>'KCM2 NB'!A22</f>
        <v>HONGKONG BRIDGE</v>
      </c>
      <c r="B22" s="90" t="str">
        <f>'KCM2 NB'!B22</f>
        <v>HKBG</v>
      </c>
      <c r="C22" s="90" t="str">
        <f>'KCM2 NB'!C22</f>
        <v>0BYD6N</v>
      </c>
      <c r="D22" s="105">
        <f>'KCM2 NB'!D22</f>
        <v>44949</v>
      </c>
      <c r="E22" s="92">
        <f>'KCM2 NB'!E22</f>
        <v>44949</v>
      </c>
      <c r="F22" s="187">
        <f t="shared" si="0"/>
        <v>44957</v>
      </c>
      <c r="G22" s="174">
        <f t="shared" si="1"/>
        <v>44989</v>
      </c>
      <c r="H22" s="160">
        <f t="shared" si="2"/>
        <v>44995</v>
      </c>
      <c r="I22" s="35">
        <f t="shared" si="3"/>
        <v>44996</v>
      </c>
    </row>
    <row r="23" spans="1:12" s="34" customFormat="1" ht="24.95" customHeight="1">
      <c r="A23" s="90" t="str">
        <f>'KCM2 NB'!A23</f>
        <v>CMA CGM SANTOS</v>
      </c>
      <c r="B23" s="90" t="str">
        <f>'KCM2 NB'!B23</f>
        <v>CSAN</v>
      </c>
      <c r="C23" s="90" t="str">
        <f>'KCM2 NB'!C23</f>
        <v>0BYD8N</v>
      </c>
      <c r="D23" s="105">
        <f>'KCM2 NB'!D23</f>
        <v>44956</v>
      </c>
      <c r="E23" s="92">
        <f>'KCM2 NB'!E23</f>
        <v>44956</v>
      </c>
      <c r="F23" s="187">
        <f t="shared" si="0"/>
        <v>44964</v>
      </c>
      <c r="G23" s="174">
        <f t="shared" si="1"/>
        <v>44996</v>
      </c>
      <c r="H23" s="160">
        <f t="shared" si="2"/>
        <v>45002</v>
      </c>
      <c r="I23" s="35">
        <f t="shared" si="3"/>
        <v>45003</v>
      </c>
    </row>
    <row r="24" spans="1:12" s="34" customFormat="1" ht="24.95" customHeight="1">
      <c r="A24" s="90" t="str">
        <f>'KCM2 NB'!A24</f>
        <v>CMA CGM SAVANNAH</v>
      </c>
      <c r="B24" s="90" t="str">
        <f>'KCM2 NB'!B24</f>
        <v>CSVN</v>
      </c>
      <c r="C24" s="90" t="str">
        <f>'KCM2 NB'!C24</f>
        <v>0BYEAN</v>
      </c>
      <c r="D24" s="105">
        <f>'KCM2 NB'!D24</f>
        <v>44963</v>
      </c>
      <c r="E24" s="92">
        <f>'KCM2 NB'!E24</f>
        <v>44963</v>
      </c>
      <c r="F24" s="187">
        <f t="shared" si="0"/>
        <v>44971</v>
      </c>
      <c r="G24" s="174">
        <f t="shared" si="1"/>
        <v>45003</v>
      </c>
      <c r="H24" s="160">
        <f t="shared" si="2"/>
        <v>45009</v>
      </c>
      <c r="I24" s="35">
        <f t="shared" si="3"/>
        <v>45010</v>
      </c>
    </row>
    <row r="25" spans="1:12" s="34" customFormat="1" ht="24.95" customHeight="1">
      <c r="A25" s="90" t="str">
        <f>'KCM2 NB'!A25</f>
        <v>CMA CGM PUGET</v>
      </c>
      <c r="B25" s="90" t="str">
        <f>'KCM2 NB'!B25</f>
        <v>CMPG</v>
      </c>
      <c r="C25" s="90" t="str">
        <f>'KCM2 NB'!C25</f>
        <v>0BYECN</v>
      </c>
      <c r="D25" s="105">
        <f>'KCM2 NB'!D25</f>
        <v>44970</v>
      </c>
      <c r="E25" s="92">
        <f>'KCM2 NB'!E25</f>
        <v>44970</v>
      </c>
      <c r="F25" s="187">
        <f t="shared" si="0"/>
        <v>44978</v>
      </c>
      <c r="G25" s="174">
        <f t="shared" si="1"/>
        <v>45010</v>
      </c>
      <c r="H25" s="160">
        <f t="shared" si="2"/>
        <v>45016</v>
      </c>
      <c r="I25" s="35">
        <f t="shared" si="3"/>
        <v>45017</v>
      </c>
    </row>
    <row r="26" spans="1:12" s="27" customFormat="1" ht="15">
      <c r="A26" s="33" t="str">
        <f>FDR!A35</f>
        <v>* ABOVE SCHEDULES ARE SUBJECT TO CHANGE WITH/WITHOUT PRIOR NOTICE</v>
      </c>
      <c r="B26" s="33"/>
      <c r="C26" s="30"/>
      <c r="D26" s="30"/>
      <c r="E26" s="112"/>
      <c r="F26" s="57"/>
      <c r="G26" s="51"/>
      <c r="H26" s="51"/>
      <c r="I26" s="51"/>
    </row>
    <row r="27" spans="1:12" ht="15">
      <c r="A27" s="24" t="str">
        <f>FDR!A36</f>
        <v>*** VESSEL HAVE FULLY BOOKED / SUBJECT TO ROLL OVER ANY CARGO / SUBJECT TO REJECT ANY NEW BOOKING</v>
      </c>
      <c r="B27" s="24"/>
      <c r="C27" s="27"/>
      <c r="D27" s="27"/>
      <c r="G27" s="51"/>
      <c r="H27" s="51"/>
      <c r="I27" s="51"/>
    </row>
    <row r="28" spans="1:12" ht="15">
      <c r="A28" s="30"/>
      <c r="B28" s="30"/>
      <c r="C28" s="27"/>
      <c r="D28" s="27"/>
    </row>
    <row r="29" spans="1:12" ht="15">
      <c r="A29" s="24" t="str">
        <f>'KCM2 NB'!A34</f>
        <v>Closing Time : EVERY MON @ 0200HRS</v>
      </c>
      <c r="B29" s="29"/>
      <c r="C29" s="27"/>
      <c r="D29" s="27"/>
    </row>
    <row r="30" spans="1:12" ht="15">
      <c r="A30" s="29"/>
      <c r="B30" s="29"/>
      <c r="C30" s="27"/>
      <c r="D30" s="27"/>
    </row>
    <row r="31" spans="1:12" ht="15">
      <c r="A31" s="65" t="s">
        <v>64</v>
      </c>
      <c r="B31" s="29"/>
      <c r="C31" s="27"/>
      <c r="D31" s="27"/>
    </row>
    <row r="32" spans="1:12" ht="15">
      <c r="A32" s="66" t="s">
        <v>323</v>
      </c>
      <c r="B32" s="28"/>
      <c r="C32" s="27"/>
      <c r="D32" s="27"/>
    </row>
    <row r="33" spans="1:10" ht="15">
      <c r="A33" s="66"/>
      <c r="B33" s="28"/>
      <c r="C33" s="27"/>
      <c r="D33" s="27"/>
    </row>
    <row r="34" spans="1:10" ht="15">
      <c r="A34" s="13"/>
      <c r="B34" s="13"/>
      <c r="C34" s="13"/>
      <c r="D34" s="13"/>
      <c r="E34" s="114"/>
      <c r="F34" s="59"/>
    </row>
    <row r="35" spans="1:10" ht="19.7" customHeight="1">
      <c r="A35" s="25" t="str">
        <f>'KCM2 NB'!A44</f>
        <v xml:space="preserve">T.S. Container Lines (M) Sdn Bhd  </v>
      </c>
      <c r="B35" s="11"/>
      <c r="C35" s="10"/>
      <c r="D35" s="10"/>
      <c r="E35" s="115"/>
      <c r="F35" s="60"/>
    </row>
    <row r="36" spans="1:10" ht="15">
      <c r="A36" s="11" t="str">
        <f>'KCM2 NB'!A45</f>
        <v>Suite 11.05, 11TH Floor, MWE Plaza,</v>
      </c>
      <c r="B36" s="11"/>
      <c r="C36" s="10"/>
      <c r="E36" s="116" t="str">
        <f>'KCM2 NB'!E45</f>
        <v xml:space="preserve">BOOKING PLEASE EMAIL TO </v>
      </c>
      <c r="F36" s="61"/>
    </row>
    <row r="37" spans="1:10" ht="15">
      <c r="A37" s="11" t="str">
        <f>'KCM2 NB'!A46</f>
        <v xml:space="preserve">No. 8, Lebuh Farquhar, </v>
      </c>
      <c r="B37" s="11"/>
      <c r="C37" s="24"/>
      <c r="E37" s="116" t="str">
        <f>'KCM2 NB'!E46</f>
        <v>SALES &amp; MARKETING [pen_mktg@tslines.com.my]</v>
      </c>
      <c r="F37" s="61"/>
    </row>
    <row r="38" spans="1:10" ht="15">
      <c r="A38" s="11" t="str">
        <f>'KCM2 NB'!A47</f>
        <v>10200 Penang, Malaysia.</v>
      </c>
      <c r="B38" s="11"/>
      <c r="C38" s="22"/>
      <c r="E38" s="116" t="str">
        <f>'KCM2 NB'!E47</f>
        <v>CUSTOMER SERVICE [pen_cs@tslines.com.my]</v>
      </c>
      <c r="F38" s="62"/>
    </row>
    <row r="39" spans="1:10" ht="15">
      <c r="A39" s="11" t="str">
        <f>'KCM2 NB'!A48</f>
        <v>Tel : 604-262 8808 (Hunting Lines)</v>
      </c>
      <c r="B39" s="11"/>
      <c r="C39" s="11"/>
      <c r="E39" s="116" t="str">
        <f>'KCM2 NB'!E48</f>
        <v>SI/BL RELATED ISSUE [pen_exp_doc@tslines.com.my]</v>
      </c>
      <c r="F39" s="62"/>
    </row>
    <row r="40" spans="1:10" ht="15">
      <c r="A40" s="11" t="str">
        <f>'KCM2 NB'!A49</f>
        <v>Fax : 604-262 8803</v>
      </c>
      <c r="B40" s="11"/>
      <c r="C40" s="11"/>
      <c r="E40" s="117"/>
      <c r="F40" s="62"/>
    </row>
    <row r="41" spans="1:10" ht="15">
      <c r="A41" s="20"/>
      <c r="B41" s="19"/>
      <c r="C41" s="11"/>
      <c r="E41" s="118"/>
      <c r="F41" s="62"/>
    </row>
    <row r="42" spans="1:10" ht="15">
      <c r="A42" s="14" t="str">
        <f>'KCM2 NB'!A51</f>
        <v>SALES &amp; MARKETING [pen_mktg@tslines.com.my]</v>
      </c>
      <c r="B42" s="11"/>
      <c r="C42" s="10"/>
      <c r="E42" s="119" t="str">
        <f>'KCM2 NB'!E51</f>
        <v>CUSTOMER SERVICE [pen_cs@tslines.com.my]</v>
      </c>
      <c r="F42" s="63"/>
      <c r="G42" s="14"/>
      <c r="H42" s="14"/>
      <c r="I42" s="14"/>
      <c r="J42" s="14"/>
    </row>
    <row r="43" spans="1:10" ht="15">
      <c r="A43" s="13" t="str">
        <f>'KCM2 NB'!A52</f>
        <v xml:space="preserve">Wong Barne Gene </v>
      </c>
      <c r="B43" s="11" t="str">
        <f>'KCM2 NB'!B52</f>
        <v xml:space="preserve">019 - 480 7886 </v>
      </c>
      <c r="C43" s="10"/>
      <c r="E43" s="120" t="str">
        <f>'KCM2 NB'!E52</f>
        <v>Syndy Goy</v>
      </c>
      <c r="G43" s="13" t="str">
        <f>'KCM2 NB'!G52</f>
        <v>012 - 494 2710</v>
      </c>
      <c r="H43" s="13"/>
      <c r="I43" s="13"/>
      <c r="J43" s="13"/>
    </row>
    <row r="44" spans="1:10" ht="15">
      <c r="A44" s="10" t="str">
        <f>'KCM2 NB'!A53</f>
        <v>Emily Ng</v>
      </c>
      <c r="B44" s="11" t="str">
        <f>'KCM2 NB'!B53</f>
        <v>010 - 565 0638</v>
      </c>
      <c r="C44" s="10"/>
      <c r="E44" s="120" t="str">
        <f>'KCM2 NB'!E53</f>
        <v>Farhana</v>
      </c>
      <c r="F44" s="64"/>
      <c r="G44" s="13" t="str">
        <f>'KCM2 NB'!G53</f>
        <v>013 - 829 0589</v>
      </c>
      <c r="H44" s="13"/>
      <c r="I44" s="13"/>
      <c r="J44" s="10"/>
    </row>
    <row r="45" spans="1:10" ht="15">
      <c r="A45" s="11" t="str">
        <f>'KCM2 NB'!A54</f>
        <v>Vivian Goh</v>
      </c>
      <c r="B45" s="11" t="str">
        <f>'KCM2 NB'!B54</f>
        <v>012 - 654 5556</v>
      </c>
      <c r="C45" s="10"/>
      <c r="E45" s="120" t="str">
        <f>'KCM2 NB'!E54</f>
        <v>Casey Lim</v>
      </c>
      <c r="F45" s="64"/>
      <c r="G45" s="8" t="str">
        <f>'KCM2 NB'!G54</f>
        <v>012 - 470 1645</v>
      </c>
    </row>
    <row r="46" spans="1:10" ht="15">
      <c r="A46" s="11"/>
      <c r="B46" s="11"/>
      <c r="C46" s="10"/>
      <c r="F46" s="64"/>
    </row>
    <row r="47" spans="1:10" ht="15">
      <c r="F47" s="64"/>
    </row>
    <row r="48" spans="1:10" ht="15">
      <c r="F48" s="64"/>
    </row>
    <row r="49" spans="1:6" ht="15">
      <c r="F49" s="64"/>
    </row>
    <row r="50" spans="1:6" ht="15">
      <c r="A50" s="11"/>
      <c r="B50" s="11"/>
      <c r="C50" s="10"/>
      <c r="D50" s="11"/>
      <c r="E50" s="120"/>
      <c r="F50" s="64"/>
    </row>
    <row r="51" spans="1:6" ht="15">
      <c r="C51" s="11"/>
      <c r="D51" s="10"/>
    </row>
    <row r="52" spans="1:6" ht="15">
      <c r="D52" s="10"/>
    </row>
    <row r="53" spans="1:6" ht="15">
      <c r="E53" s="121"/>
      <c r="F53" s="60"/>
    </row>
  </sheetData>
  <sheetProtection algorithmName="SHA-512" hashValue="HRCmBfkLVfaurpKDVrevFxCOj4hElpBaTtkbrO+cGoUTCVhOWFksFq1l1gFQAmBdI85KKQTnxp1lIyBoFvKg7A==" saltValue="wqqmbOA07w18pLBiwD8B4w==" spinCount="100000" sheet="1" formatCells="0" formatColumns="0" formatRows="0" sort="0"/>
  <dataConsolidate/>
  <mergeCells count="3">
    <mergeCell ref="B8:D8"/>
    <mergeCell ref="G10:I10"/>
    <mergeCell ref="G11:I11"/>
  </mergeCells>
  <printOptions horizontalCentered="1"/>
  <pageMargins left="0.25" right="0.25" top="0.25" bottom="0.25" header="0" footer="0"/>
  <pageSetup paperSize="9" scale="67" orientation="landscape" r:id="rId1"/>
  <headerFooter alignWithMargins="0"/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8A0F78-4945-4B6A-AEE0-90518CAB59A1}">
  <sheetPr>
    <tabColor rgb="FFFFFF00"/>
    <pageSetUpPr fitToPage="1"/>
  </sheetPr>
  <dimension ref="A1:K53"/>
  <sheetViews>
    <sheetView showGridLines="0" showZeros="0" view="pageBreakPreview" zoomScale="85" zoomScaleNormal="90" zoomScaleSheetLayoutView="85" workbookViewId="0">
      <pane xSplit="6" ySplit="14" topLeftCell="G15" activePane="bottomRight" state="frozen"/>
      <selection activeCell="B9" sqref="B9"/>
      <selection pane="topRight" activeCell="B9" sqref="B9"/>
      <selection pane="bottomLeft" activeCell="B9" sqref="B9"/>
      <selection pane="bottomRight" activeCell="G11" sqref="G11:H11"/>
    </sheetView>
  </sheetViews>
  <sheetFormatPr defaultColWidth="11.85546875" defaultRowHeight="15.95" customHeight="1"/>
  <cols>
    <col min="1" max="1" width="30.5703125" style="8" customWidth="1"/>
    <col min="2" max="2" width="6.7109375" style="8" customWidth="1"/>
    <col min="3" max="3" width="9.7109375" style="8" bestFit="1" customWidth="1"/>
    <col min="4" max="4" width="6.7109375" style="8" customWidth="1"/>
    <col min="5" max="5" width="12.7109375" style="113" customWidth="1"/>
    <col min="6" max="6" width="12.7109375" style="58" customWidth="1"/>
    <col min="7" max="8" width="12.7109375" style="8" customWidth="1"/>
    <col min="9" max="236" width="11.85546875" style="8"/>
    <col min="237" max="237" width="26.85546875" style="8" customWidth="1"/>
    <col min="238" max="239" width="12" style="8" customWidth="1"/>
    <col min="240" max="240" width="6.5703125" style="8" customWidth="1"/>
    <col min="241" max="252" width="12" style="8" customWidth="1"/>
    <col min="253" max="492" width="11.85546875" style="8"/>
    <col min="493" max="493" width="26.85546875" style="8" customWidth="1"/>
    <col min="494" max="495" width="12" style="8" customWidth="1"/>
    <col min="496" max="496" width="6.5703125" style="8" customWidth="1"/>
    <col min="497" max="508" width="12" style="8" customWidth="1"/>
    <col min="509" max="748" width="11.85546875" style="8"/>
    <col min="749" max="749" width="26.85546875" style="8" customWidth="1"/>
    <col min="750" max="751" width="12" style="8" customWidth="1"/>
    <col min="752" max="752" width="6.5703125" style="8" customWidth="1"/>
    <col min="753" max="764" width="12" style="8" customWidth="1"/>
    <col min="765" max="1004" width="11.85546875" style="8"/>
    <col min="1005" max="1005" width="26.85546875" style="8" customWidth="1"/>
    <col min="1006" max="1007" width="12" style="8" customWidth="1"/>
    <col min="1008" max="1008" width="6.5703125" style="8" customWidth="1"/>
    <col min="1009" max="1020" width="12" style="8" customWidth="1"/>
    <col min="1021" max="1260" width="11.85546875" style="8"/>
    <col min="1261" max="1261" width="26.85546875" style="8" customWidth="1"/>
    <col min="1262" max="1263" width="12" style="8" customWidth="1"/>
    <col min="1264" max="1264" width="6.5703125" style="8" customWidth="1"/>
    <col min="1265" max="1276" width="12" style="8" customWidth="1"/>
    <col min="1277" max="1516" width="11.85546875" style="8"/>
    <col min="1517" max="1517" width="26.85546875" style="8" customWidth="1"/>
    <col min="1518" max="1519" width="12" style="8" customWidth="1"/>
    <col min="1520" max="1520" width="6.5703125" style="8" customWidth="1"/>
    <col min="1521" max="1532" width="12" style="8" customWidth="1"/>
    <col min="1533" max="1772" width="11.85546875" style="8"/>
    <col min="1773" max="1773" width="26.85546875" style="8" customWidth="1"/>
    <col min="1774" max="1775" width="12" style="8" customWidth="1"/>
    <col min="1776" max="1776" width="6.5703125" style="8" customWidth="1"/>
    <col min="1777" max="1788" width="12" style="8" customWidth="1"/>
    <col min="1789" max="2028" width="11.85546875" style="8"/>
    <col min="2029" max="2029" width="26.85546875" style="8" customWidth="1"/>
    <col min="2030" max="2031" width="12" style="8" customWidth="1"/>
    <col min="2032" max="2032" width="6.5703125" style="8" customWidth="1"/>
    <col min="2033" max="2044" width="12" style="8" customWidth="1"/>
    <col min="2045" max="2284" width="11.85546875" style="8"/>
    <col min="2285" max="2285" width="26.85546875" style="8" customWidth="1"/>
    <col min="2286" max="2287" width="12" style="8" customWidth="1"/>
    <col min="2288" max="2288" width="6.5703125" style="8" customWidth="1"/>
    <col min="2289" max="2300" width="12" style="8" customWidth="1"/>
    <col min="2301" max="2540" width="11.85546875" style="8"/>
    <col min="2541" max="2541" width="26.85546875" style="8" customWidth="1"/>
    <col min="2542" max="2543" width="12" style="8" customWidth="1"/>
    <col min="2544" max="2544" width="6.5703125" style="8" customWidth="1"/>
    <col min="2545" max="2556" width="12" style="8" customWidth="1"/>
    <col min="2557" max="2796" width="11.85546875" style="8"/>
    <col min="2797" max="2797" width="26.85546875" style="8" customWidth="1"/>
    <col min="2798" max="2799" width="12" style="8" customWidth="1"/>
    <col min="2800" max="2800" width="6.5703125" style="8" customWidth="1"/>
    <col min="2801" max="2812" width="12" style="8" customWidth="1"/>
    <col min="2813" max="3052" width="11.85546875" style="8"/>
    <col min="3053" max="3053" width="26.85546875" style="8" customWidth="1"/>
    <col min="3054" max="3055" width="12" style="8" customWidth="1"/>
    <col min="3056" max="3056" width="6.5703125" style="8" customWidth="1"/>
    <col min="3057" max="3068" width="12" style="8" customWidth="1"/>
    <col min="3069" max="3308" width="11.85546875" style="8"/>
    <col min="3309" max="3309" width="26.85546875" style="8" customWidth="1"/>
    <col min="3310" max="3311" width="12" style="8" customWidth="1"/>
    <col min="3312" max="3312" width="6.5703125" style="8" customWidth="1"/>
    <col min="3313" max="3324" width="12" style="8" customWidth="1"/>
    <col min="3325" max="3564" width="11.85546875" style="8"/>
    <col min="3565" max="3565" width="26.85546875" style="8" customWidth="1"/>
    <col min="3566" max="3567" width="12" style="8" customWidth="1"/>
    <col min="3568" max="3568" width="6.5703125" style="8" customWidth="1"/>
    <col min="3569" max="3580" width="12" style="8" customWidth="1"/>
    <col min="3581" max="3820" width="11.85546875" style="8"/>
    <col min="3821" max="3821" width="26.85546875" style="8" customWidth="1"/>
    <col min="3822" max="3823" width="12" style="8" customWidth="1"/>
    <col min="3824" max="3824" width="6.5703125" style="8" customWidth="1"/>
    <col min="3825" max="3836" width="12" style="8" customWidth="1"/>
    <col min="3837" max="4076" width="11.85546875" style="8"/>
    <col min="4077" max="4077" width="26.85546875" style="8" customWidth="1"/>
    <col min="4078" max="4079" width="12" style="8" customWidth="1"/>
    <col min="4080" max="4080" width="6.5703125" style="8" customWidth="1"/>
    <col min="4081" max="4092" width="12" style="8" customWidth="1"/>
    <col min="4093" max="4332" width="11.85546875" style="8"/>
    <col min="4333" max="4333" width="26.85546875" style="8" customWidth="1"/>
    <col min="4334" max="4335" width="12" style="8" customWidth="1"/>
    <col min="4336" max="4336" width="6.5703125" style="8" customWidth="1"/>
    <col min="4337" max="4348" width="12" style="8" customWidth="1"/>
    <col min="4349" max="4588" width="11.85546875" style="8"/>
    <col min="4589" max="4589" width="26.85546875" style="8" customWidth="1"/>
    <col min="4590" max="4591" width="12" style="8" customWidth="1"/>
    <col min="4592" max="4592" width="6.5703125" style="8" customWidth="1"/>
    <col min="4593" max="4604" width="12" style="8" customWidth="1"/>
    <col min="4605" max="4844" width="11.85546875" style="8"/>
    <col min="4845" max="4845" width="26.85546875" style="8" customWidth="1"/>
    <col min="4846" max="4847" width="12" style="8" customWidth="1"/>
    <col min="4848" max="4848" width="6.5703125" style="8" customWidth="1"/>
    <col min="4849" max="4860" width="12" style="8" customWidth="1"/>
    <col min="4861" max="5100" width="11.85546875" style="8"/>
    <col min="5101" max="5101" width="26.85546875" style="8" customWidth="1"/>
    <col min="5102" max="5103" width="12" style="8" customWidth="1"/>
    <col min="5104" max="5104" width="6.5703125" style="8" customWidth="1"/>
    <col min="5105" max="5116" width="12" style="8" customWidth="1"/>
    <col min="5117" max="5356" width="11.85546875" style="8"/>
    <col min="5357" max="5357" width="26.85546875" style="8" customWidth="1"/>
    <col min="5358" max="5359" width="12" style="8" customWidth="1"/>
    <col min="5360" max="5360" width="6.5703125" style="8" customWidth="1"/>
    <col min="5361" max="5372" width="12" style="8" customWidth="1"/>
    <col min="5373" max="5612" width="11.85546875" style="8"/>
    <col min="5613" max="5613" width="26.85546875" style="8" customWidth="1"/>
    <col min="5614" max="5615" width="12" style="8" customWidth="1"/>
    <col min="5616" max="5616" width="6.5703125" style="8" customWidth="1"/>
    <col min="5617" max="5628" width="12" style="8" customWidth="1"/>
    <col min="5629" max="5868" width="11.85546875" style="8"/>
    <col min="5869" max="5869" width="26.85546875" style="8" customWidth="1"/>
    <col min="5870" max="5871" width="12" style="8" customWidth="1"/>
    <col min="5872" max="5872" width="6.5703125" style="8" customWidth="1"/>
    <col min="5873" max="5884" width="12" style="8" customWidth="1"/>
    <col min="5885" max="6124" width="11.85546875" style="8"/>
    <col min="6125" max="6125" width="26.85546875" style="8" customWidth="1"/>
    <col min="6126" max="6127" width="12" style="8" customWidth="1"/>
    <col min="6128" max="6128" width="6.5703125" style="8" customWidth="1"/>
    <col min="6129" max="6140" width="12" style="8" customWidth="1"/>
    <col min="6141" max="6380" width="11.85546875" style="8"/>
    <col min="6381" max="6381" width="26.85546875" style="8" customWidth="1"/>
    <col min="6382" max="6383" width="12" style="8" customWidth="1"/>
    <col min="6384" max="6384" width="6.5703125" style="8" customWidth="1"/>
    <col min="6385" max="6396" width="12" style="8" customWidth="1"/>
    <col min="6397" max="6636" width="11.85546875" style="8"/>
    <col min="6637" max="6637" width="26.85546875" style="8" customWidth="1"/>
    <col min="6638" max="6639" width="12" style="8" customWidth="1"/>
    <col min="6640" max="6640" width="6.5703125" style="8" customWidth="1"/>
    <col min="6641" max="6652" width="12" style="8" customWidth="1"/>
    <col min="6653" max="6892" width="11.85546875" style="8"/>
    <col min="6893" max="6893" width="26.85546875" style="8" customWidth="1"/>
    <col min="6894" max="6895" width="12" style="8" customWidth="1"/>
    <col min="6896" max="6896" width="6.5703125" style="8" customWidth="1"/>
    <col min="6897" max="6908" width="12" style="8" customWidth="1"/>
    <col min="6909" max="7148" width="11.85546875" style="8"/>
    <col min="7149" max="7149" width="26.85546875" style="8" customWidth="1"/>
    <col min="7150" max="7151" width="12" style="8" customWidth="1"/>
    <col min="7152" max="7152" width="6.5703125" style="8" customWidth="1"/>
    <col min="7153" max="7164" width="12" style="8" customWidth="1"/>
    <col min="7165" max="7404" width="11.85546875" style="8"/>
    <col min="7405" max="7405" width="26.85546875" style="8" customWidth="1"/>
    <col min="7406" max="7407" width="12" style="8" customWidth="1"/>
    <col min="7408" max="7408" width="6.5703125" style="8" customWidth="1"/>
    <col min="7409" max="7420" width="12" style="8" customWidth="1"/>
    <col min="7421" max="7660" width="11.85546875" style="8"/>
    <col min="7661" max="7661" width="26.85546875" style="8" customWidth="1"/>
    <col min="7662" max="7663" width="12" style="8" customWidth="1"/>
    <col min="7664" max="7664" width="6.5703125" style="8" customWidth="1"/>
    <col min="7665" max="7676" width="12" style="8" customWidth="1"/>
    <col min="7677" max="7916" width="11.85546875" style="8"/>
    <col min="7917" max="7917" width="26.85546875" style="8" customWidth="1"/>
    <col min="7918" max="7919" width="12" style="8" customWidth="1"/>
    <col min="7920" max="7920" width="6.5703125" style="8" customWidth="1"/>
    <col min="7921" max="7932" width="12" style="8" customWidth="1"/>
    <col min="7933" max="8172" width="11.85546875" style="8"/>
    <col min="8173" max="8173" width="26.85546875" style="8" customWidth="1"/>
    <col min="8174" max="8175" width="12" style="8" customWidth="1"/>
    <col min="8176" max="8176" width="6.5703125" style="8" customWidth="1"/>
    <col min="8177" max="8188" width="12" style="8" customWidth="1"/>
    <col min="8189" max="8428" width="11.85546875" style="8"/>
    <col min="8429" max="8429" width="26.85546875" style="8" customWidth="1"/>
    <col min="8430" max="8431" width="12" style="8" customWidth="1"/>
    <col min="8432" max="8432" width="6.5703125" style="8" customWidth="1"/>
    <col min="8433" max="8444" width="12" style="8" customWidth="1"/>
    <col min="8445" max="8684" width="11.85546875" style="8"/>
    <col min="8685" max="8685" width="26.85546875" style="8" customWidth="1"/>
    <col min="8686" max="8687" width="12" style="8" customWidth="1"/>
    <col min="8688" max="8688" width="6.5703125" style="8" customWidth="1"/>
    <col min="8689" max="8700" width="12" style="8" customWidth="1"/>
    <col min="8701" max="8940" width="11.85546875" style="8"/>
    <col min="8941" max="8941" width="26.85546875" style="8" customWidth="1"/>
    <col min="8942" max="8943" width="12" style="8" customWidth="1"/>
    <col min="8944" max="8944" width="6.5703125" style="8" customWidth="1"/>
    <col min="8945" max="8956" width="12" style="8" customWidth="1"/>
    <col min="8957" max="9196" width="11.85546875" style="8"/>
    <col min="9197" max="9197" width="26.85546875" style="8" customWidth="1"/>
    <col min="9198" max="9199" width="12" style="8" customWidth="1"/>
    <col min="9200" max="9200" width="6.5703125" style="8" customWidth="1"/>
    <col min="9201" max="9212" width="12" style="8" customWidth="1"/>
    <col min="9213" max="9452" width="11.85546875" style="8"/>
    <col min="9453" max="9453" width="26.85546875" style="8" customWidth="1"/>
    <col min="9454" max="9455" width="12" style="8" customWidth="1"/>
    <col min="9456" max="9456" width="6.5703125" style="8" customWidth="1"/>
    <col min="9457" max="9468" width="12" style="8" customWidth="1"/>
    <col min="9469" max="9708" width="11.85546875" style="8"/>
    <col min="9709" max="9709" width="26.85546875" style="8" customWidth="1"/>
    <col min="9710" max="9711" width="12" style="8" customWidth="1"/>
    <col min="9712" max="9712" width="6.5703125" style="8" customWidth="1"/>
    <col min="9713" max="9724" width="12" style="8" customWidth="1"/>
    <col min="9725" max="9964" width="11.85546875" style="8"/>
    <col min="9965" max="9965" width="26.85546875" style="8" customWidth="1"/>
    <col min="9966" max="9967" width="12" style="8" customWidth="1"/>
    <col min="9968" max="9968" width="6.5703125" style="8" customWidth="1"/>
    <col min="9969" max="9980" width="12" style="8" customWidth="1"/>
    <col min="9981" max="10220" width="11.85546875" style="8"/>
    <col min="10221" max="10221" width="26.85546875" style="8" customWidth="1"/>
    <col min="10222" max="10223" width="12" style="8" customWidth="1"/>
    <col min="10224" max="10224" width="6.5703125" style="8" customWidth="1"/>
    <col min="10225" max="10236" width="12" style="8" customWidth="1"/>
    <col min="10237" max="10476" width="11.85546875" style="8"/>
    <col min="10477" max="10477" width="26.85546875" style="8" customWidth="1"/>
    <col min="10478" max="10479" width="12" style="8" customWidth="1"/>
    <col min="10480" max="10480" width="6.5703125" style="8" customWidth="1"/>
    <col min="10481" max="10492" width="12" style="8" customWidth="1"/>
    <col min="10493" max="10732" width="11.85546875" style="8"/>
    <col min="10733" max="10733" width="26.85546875" style="8" customWidth="1"/>
    <col min="10734" max="10735" width="12" style="8" customWidth="1"/>
    <col min="10736" max="10736" width="6.5703125" style="8" customWidth="1"/>
    <col min="10737" max="10748" width="12" style="8" customWidth="1"/>
    <col min="10749" max="10988" width="11.85546875" style="8"/>
    <col min="10989" max="10989" width="26.85546875" style="8" customWidth="1"/>
    <col min="10990" max="10991" width="12" style="8" customWidth="1"/>
    <col min="10992" max="10992" width="6.5703125" style="8" customWidth="1"/>
    <col min="10993" max="11004" width="12" style="8" customWidth="1"/>
    <col min="11005" max="11244" width="11.85546875" style="8"/>
    <col min="11245" max="11245" width="26.85546875" style="8" customWidth="1"/>
    <col min="11246" max="11247" width="12" style="8" customWidth="1"/>
    <col min="11248" max="11248" width="6.5703125" style="8" customWidth="1"/>
    <col min="11249" max="11260" width="12" style="8" customWidth="1"/>
    <col min="11261" max="11500" width="11.85546875" style="8"/>
    <col min="11501" max="11501" width="26.85546875" style="8" customWidth="1"/>
    <col min="11502" max="11503" width="12" style="8" customWidth="1"/>
    <col min="11504" max="11504" width="6.5703125" style="8" customWidth="1"/>
    <col min="11505" max="11516" width="12" style="8" customWidth="1"/>
    <col min="11517" max="11756" width="11.85546875" style="8"/>
    <col min="11757" max="11757" width="26.85546875" style="8" customWidth="1"/>
    <col min="11758" max="11759" width="12" style="8" customWidth="1"/>
    <col min="11760" max="11760" width="6.5703125" style="8" customWidth="1"/>
    <col min="11761" max="11772" width="12" style="8" customWidth="1"/>
    <col min="11773" max="12012" width="11.85546875" style="8"/>
    <col min="12013" max="12013" width="26.85546875" style="8" customWidth="1"/>
    <col min="12014" max="12015" width="12" style="8" customWidth="1"/>
    <col min="12016" max="12016" width="6.5703125" style="8" customWidth="1"/>
    <col min="12017" max="12028" width="12" style="8" customWidth="1"/>
    <col min="12029" max="12268" width="11.85546875" style="8"/>
    <col min="12269" max="12269" width="26.85546875" style="8" customWidth="1"/>
    <col min="12270" max="12271" width="12" style="8" customWidth="1"/>
    <col min="12272" max="12272" width="6.5703125" style="8" customWidth="1"/>
    <col min="12273" max="12284" width="12" style="8" customWidth="1"/>
    <col min="12285" max="12524" width="11.85546875" style="8"/>
    <col min="12525" max="12525" width="26.85546875" style="8" customWidth="1"/>
    <col min="12526" max="12527" width="12" style="8" customWidth="1"/>
    <col min="12528" max="12528" width="6.5703125" style="8" customWidth="1"/>
    <col min="12529" max="12540" width="12" style="8" customWidth="1"/>
    <col min="12541" max="12780" width="11.85546875" style="8"/>
    <col min="12781" max="12781" width="26.85546875" style="8" customWidth="1"/>
    <col min="12782" max="12783" width="12" style="8" customWidth="1"/>
    <col min="12784" max="12784" width="6.5703125" style="8" customWidth="1"/>
    <col min="12785" max="12796" width="12" style="8" customWidth="1"/>
    <col min="12797" max="13036" width="11.85546875" style="8"/>
    <col min="13037" max="13037" width="26.85546875" style="8" customWidth="1"/>
    <col min="13038" max="13039" width="12" style="8" customWidth="1"/>
    <col min="13040" max="13040" width="6.5703125" style="8" customWidth="1"/>
    <col min="13041" max="13052" width="12" style="8" customWidth="1"/>
    <col min="13053" max="13292" width="11.85546875" style="8"/>
    <col min="13293" max="13293" width="26.85546875" style="8" customWidth="1"/>
    <col min="13294" max="13295" width="12" style="8" customWidth="1"/>
    <col min="13296" max="13296" width="6.5703125" style="8" customWidth="1"/>
    <col min="13297" max="13308" width="12" style="8" customWidth="1"/>
    <col min="13309" max="13548" width="11.85546875" style="8"/>
    <col min="13549" max="13549" width="26.85546875" style="8" customWidth="1"/>
    <col min="13550" max="13551" width="12" style="8" customWidth="1"/>
    <col min="13552" max="13552" width="6.5703125" style="8" customWidth="1"/>
    <col min="13553" max="13564" width="12" style="8" customWidth="1"/>
    <col min="13565" max="13804" width="11.85546875" style="8"/>
    <col min="13805" max="13805" width="26.85546875" style="8" customWidth="1"/>
    <col min="13806" max="13807" width="12" style="8" customWidth="1"/>
    <col min="13808" max="13808" width="6.5703125" style="8" customWidth="1"/>
    <col min="13809" max="13820" width="12" style="8" customWidth="1"/>
    <col min="13821" max="14060" width="11.85546875" style="8"/>
    <col min="14061" max="14061" width="26.85546875" style="8" customWidth="1"/>
    <col min="14062" max="14063" width="12" style="8" customWidth="1"/>
    <col min="14064" max="14064" width="6.5703125" style="8" customWidth="1"/>
    <col min="14065" max="14076" width="12" style="8" customWidth="1"/>
    <col min="14077" max="14316" width="11.85546875" style="8"/>
    <col min="14317" max="14317" width="26.85546875" style="8" customWidth="1"/>
    <col min="14318" max="14319" width="12" style="8" customWidth="1"/>
    <col min="14320" max="14320" width="6.5703125" style="8" customWidth="1"/>
    <col min="14321" max="14332" width="12" style="8" customWidth="1"/>
    <col min="14333" max="14572" width="11.85546875" style="8"/>
    <col min="14573" max="14573" width="26.85546875" style="8" customWidth="1"/>
    <col min="14574" max="14575" width="12" style="8" customWidth="1"/>
    <col min="14576" max="14576" width="6.5703125" style="8" customWidth="1"/>
    <col min="14577" max="14588" width="12" style="8" customWidth="1"/>
    <col min="14589" max="14828" width="11.85546875" style="8"/>
    <col min="14829" max="14829" width="26.85546875" style="8" customWidth="1"/>
    <col min="14830" max="14831" width="12" style="8" customWidth="1"/>
    <col min="14832" max="14832" width="6.5703125" style="8" customWidth="1"/>
    <col min="14833" max="14844" width="12" style="8" customWidth="1"/>
    <col min="14845" max="15084" width="11.85546875" style="8"/>
    <col min="15085" max="15085" width="26.85546875" style="8" customWidth="1"/>
    <col min="15086" max="15087" width="12" style="8" customWidth="1"/>
    <col min="15088" max="15088" width="6.5703125" style="8" customWidth="1"/>
    <col min="15089" max="15100" width="12" style="8" customWidth="1"/>
    <col min="15101" max="15340" width="11.85546875" style="8"/>
    <col min="15341" max="15341" width="26.85546875" style="8" customWidth="1"/>
    <col min="15342" max="15343" width="12" style="8" customWidth="1"/>
    <col min="15344" max="15344" width="6.5703125" style="8" customWidth="1"/>
    <col min="15345" max="15356" width="12" style="8" customWidth="1"/>
    <col min="15357" max="15596" width="11.85546875" style="8"/>
    <col min="15597" max="15597" width="26.85546875" style="8" customWidth="1"/>
    <col min="15598" max="15599" width="12" style="8" customWidth="1"/>
    <col min="15600" max="15600" width="6.5703125" style="8" customWidth="1"/>
    <col min="15601" max="15612" width="12" style="8" customWidth="1"/>
    <col min="15613" max="15852" width="11.85546875" style="8"/>
    <col min="15853" max="15853" width="26.85546875" style="8" customWidth="1"/>
    <col min="15854" max="15855" width="12" style="8" customWidth="1"/>
    <col min="15856" max="15856" width="6.5703125" style="8" customWidth="1"/>
    <col min="15857" max="15868" width="12" style="8" customWidth="1"/>
    <col min="15869" max="16108" width="11.85546875" style="8"/>
    <col min="16109" max="16109" width="26.85546875" style="8" customWidth="1"/>
    <col min="16110" max="16111" width="12" style="8" customWidth="1"/>
    <col min="16112" max="16112" width="6.5703125" style="8" customWidth="1"/>
    <col min="16113" max="16124" width="12" style="8" customWidth="1"/>
    <col min="16125" max="16384" width="11.85546875" style="8"/>
  </cols>
  <sheetData>
    <row r="1" spans="1:8" s="43" customFormat="1" ht="12.75">
      <c r="E1" s="106"/>
      <c r="F1" s="52"/>
      <c r="G1" s="194"/>
      <c r="H1" s="194"/>
    </row>
    <row r="2" spans="1:8" s="43" customFormat="1" ht="12.75">
      <c r="E2" s="106"/>
      <c r="F2" s="52"/>
      <c r="G2" s="194"/>
      <c r="H2" s="194"/>
    </row>
    <row r="3" spans="1:8" s="43" customFormat="1" ht="12.75">
      <c r="E3" s="106"/>
      <c r="F3" s="52"/>
      <c r="G3" s="194"/>
      <c r="H3" s="194"/>
    </row>
    <row r="4" spans="1:8" s="43" customFormat="1" ht="11.25" customHeight="1">
      <c r="D4" s="106"/>
      <c r="E4" s="52"/>
      <c r="F4" s="52"/>
      <c r="G4" s="194"/>
      <c r="H4" s="194"/>
    </row>
    <row r="5" spans="1:8" s="43" customFormat="1" ht="12.75">
      <c r="D5" s="106"/>
      <c r="E5" s="52"/>
      <c r="F5" s="52"/>
      <c r="G5" s="194"/>
      <c r="H5" s="194"/>
    </row>
    <row r="6" spans="1:8" s="43" customFormat="1" ht="12.75">
      <c r="D6" s="106"/>
      <c r="E6" s="52"/>
      <c r="F6" s="52"/>
      <c r="G6" s="194"/>
      <c r="H6" s="194"/>
    </row>
    <row r="7" spans="1:8" s="43" customFormat="1" ht="31.5" customHeight="1">
      <c r="A7" s="150" t="s">
        <v>349</v>
      </c>
      <c r="B7" s="150"/>
      <c r="C7" s="150"/>
      <c r="D7" s="150"/>
      <c r="E7" s="150"/>
      <c r="F7" s="150"/>
      <c r="G7" s="195"/>
      <c r="H7" s="195"/>
    </row>
    <row r="8" spans="1:8" s="43" customFormat="1" ht="21">
      <c r="A8" s="103">
        <f>FDR!A8</f>
        <v>44896</v>
      </c>
      <c r="B8" s="295">
        <f>FDR!B8</f>
        <v>44896</v>
      </c>
      <c r="C8" s="295"/>
      <c r="D8" s="295"/>
      <c r="E8" s="52"/>
      <c r="F8" s="52"/>
      <c r="G8" s="194"/>
      <c r="H8" s="194"/>
    </row>
    <row r="9" spans="1:8" s="43" customFormat="1" ht="25.5" customHeight="1">
      <c r="A9" s="46" t="s">
        <v>354</v>
      </c>
      <c r="B9" s="46"/>
      <c r="C9" s="45"/>
      <c r="D9" s="107"/>
      <c r="E9" s="53"/>
      <c r="F9" s="77"/>
      <c r="G9" s="194"/>
      <c r="H9" s="194"/>
    </row>
    <row r="10" spans="1:8" s="34" customFormat="1" ht="15">
      <c r="A10" s="42"/>
      <c r="B10" s="42"/>
      <c r="C10" s="42"/>
      <c r="D10" s="108"/>
      <c r="E10" s="54" t="s">
        <v>41</v>
      </c>
      <c r="F10" s="102" t="s">
        <v>9</v>
      </c>
      <c r="G10" s="323" t="s">
        <v>46</v>
      </c>
      <c r="H10" s="314"/>
    </row>
    <row r="11" spans="1:8" s="34" customFormat="1" ht="15">
      <c r="A11" s="39" t="s">
        <v>48</v>
      </c>
      <c r="B11" s="39" t="s">
        <v>49</v>
      </c>
      <c r="C11" s="39" t="s">
        <v>50</v>
      </c>
      <c r="D11" s="109" t="s">
        <v>51</v>
      </c>
      <c r="E11" s="55" t="s">
        <v>52</v>
      </c>
      <c r="F11" s="169" t="s">
        <v>54</v>
      </c>
      <c r="G11" s="323" t="s">
        <v>353</v>
      </c>
      <c r="H11" s="314"/>
    </row>
    <row r="12" spans="1:8" s="34" customFormat="1" ht="15">
      <c r="A12" s="39"/>
      <c r="B12" s="39"/>
      <c r="C12" s="39"/>
      <c r="D12" s="109"/>
      <c r="E12" s="55"/>
      <c r="F12" s="95"/>
      <c r="G12" s="199" t="s">
        <v>345</v>
      </c>
      <c r="H12" s="190" t="s">
        <v>347</v>
      </c>
    </row>
    <row r="13" spans="1:8" s="34" customFormat="1" ht="63" customHeight="1">
      <c r="A13" s="39"/>
      <c r="B13" s="39"/>
      <c r="C13" s="40"/>
      <c r="D13" s="109"/>
      <c r="E13" s="55"/>
      <c r="F13" s="95"/>
      <c r="G13" s="200" t="s">
        <v>346</v>
      </c>
      <c r="H13" s="192" t="s">
        <v>348</v>
      </c>
    </row>
    <row r="14" spans="1:8" s="34" customFormat="1" ht="15">
      <c r="A14" s="38"/>
      <c r="B14" s="38"/>
      <c r="C14" s="38"/>
      <c r="D14" s="110"/>
      <c r="E14" s="56"/>
      <c r="F14" s="126">
        <f>(F25-E25)</f>
        <v>8</v>
      </c>
      <c r="G14" s="127">
        <f>(G15-E15)</f>
        <v>15</v>
      </c>
      <c r="H14" s="128">
        <f>(H15-E15)</f>
        <v>16</v>
      </c>
    </row>
    <row r="15" spans="1:8" s="34" customFormat="1" ht="24.95" customHeight="1">
      <c r="A15" s="90" t="str">
        <f>'KCM2 NB'!A15</f>
        <v>NOTHERN GENERAL</v>
      </c>
      <c r="B15" s="90" t="str">
        <f>'KCM2 NB'!B15</f>
        <v>NTGR</v>
      </c>
      <c r="C15" s="90" t="str">
        <f>'KCM2 NB'!C15</f>
        <v>0BYCSN</v>
      </c>
      <c r="D15" s="105">
        <f>'KCM2 NB'!D15</f>
        <v>44900</v>
      </c>
      <c r="E15" s="92">
        <f>'KCM2 NB'!E15</f>
        <v>44900</v>
      </c>
      <c r="F15" s="187">
        <f t="shared" ref="F15" si="0">E15+8</f>
        <v>44908</v>
      </c>
      <c r="G15" s="174">
        <f>E15+15</f>
        <v>44915</v>
      </c>
      <c r="H15" s="160">
        <f>E15+16</f>
        <v>44916</v>
      </c>
    </row>
    <row r="16" spans="1:8" s="34" customFormat="1" ht="24.95" customHeight="1">
      <c r="A16" s="90" t="str">
        <f>'KCM2 NB'!A16</f>
        <v>QINGDAO TOWER</v>
      </c>
      <c r="B16" s="90" t="str">
        <f>'KCM2 NB'!B16</f>
        <v>QDTR</v>
      </c>
      <c r="C16" s="90" t="str">
        <f>'KCM2 NB'!C16</f>
        <v>0BYCWN</v>
      </c>
      <c r="D16" s="105">
        <f>'KCM2 NB'!D16</f>
        <v>44907</v>
      </c>
      <c r="E16" s="92">
        <f>'KCM2 NB'!E16</f>
        <v>44907</v>
      </c>
      <c r="F16" s="187">
        <f t="shared" ref="F16:F25" si="1">E16+8</f>
        <v>44915</v>
      </c>
      <c r="G16" s="174">
        <f t="shared" ref="G16:G25" si="2">E16+15</f>
        <v>44922</v>
      </c>
      <c r="H16" s="160">
        <f t="shared" ref="H16:H25" si="3">E16+16</f>
        <v>44923</v>
      </c>
    </row>
    <row r="17" spans="1:11" s="34" customFormat="1" ht="24.95" customHeight="1">
      <c r="A17" s="90" t="str">
        <f>'KCM2 NB'!A17</f>
        <v>HONGKONG BRIDGE</v>
      </c>
      <c r="B17" s="90" t="str">
        <f>'KCM2 NB'!B17</f>
        <v>HKBG</v>
      </c>
      <c r="C17" s="90" t="str">
        <f>'KCM2 NB'!C17</f>
        <v>0BYCUN</v>
      </c>
      <c r="D17" s="105">
        <f>'KCM2 NB'!D17</f>
        <v>44914</v>
      </c>
      <c r="E17" s="92">
        <f>'KCM2 NB'!E17</f>
        <v>44914</v>
      </c>
      <c r="F17" s="187">
        <f t="shared" si="1"/>
        <v>44922</v>
      </c>
      <c r="G17" s="174">
        <f t="shared" si="2"/>
        <v>44929</v>
      </c>
      <c r="H17" s="160">
        <f t="shared" si="3"/>
        <v>44930</v>
      </c>
      <c r="I17" s="197"/>
      <c r="J17" s="197"/>
      <c r="K17" s="197"/>
    </row>
    <row r="18" spans="1:11" s="34" customFormat="1" ht="24.95" customHeight="1">
      <c r="A18" s="90" t="str">
        <f>'KCM2 NB'!A18</f>
        <v>CMA CGM SANTOS</v>
      </c>
      <c r="B18" s="90" t="str">
        <f>'KCM2 NB'!B18</f>
        <v>CSAN</v>
      </c>
      <c r="C18" s="90" t="str">
        <f>'KCM2 NB'!C18</f>
        <v>0BYCYN</v>
      </c>
      <c r="D18" s="105">
        <f>'KCM2 NB'!D18</f>
        <v>44921</v>
      </c>
      <c r="E18" s="92">
        <f>'KCM2 NB'!E18</f>
        <v>44921</v>
      </c>
      <c r="F18" s="187">
        <f t="shared" si="1"/>
        <v>44929</v>
      </c>
      <c r="G18" s="174">
        <f t="shared" si="2"/>
        <v>44936</v>
      </c>
      <c r="H18" s="160">
        <f t="shared" si="3"/>
        <v>44937</v>
      </c>
    </row>
    <row r="19" spans="1:11" s="34" customFormat="1" ht="24.95" customHeight="1">
      <c r="A19" s="90" t="str">
        <f>'KCM2 NB'!A19</f>
        <v>CMA CGM SAVANNAH</v>
      </c>
      <c r="B19" s="90" t="str">
        <f>'KCM2 NB'!B19</f>
        <v>CSVN</v>
      </c>
      <c r="C19" s="90" t="str">
        <f>'KCM2 NB'!C19</f>
        <v>0BYD0N</v>
      </c>
      <c r="D19" s="105">
        <f>'KCM2 NB'!D19</f>
        <v>44928</v>
      </c>
      <c r="E19" s="92">
        <f>'KCM2 NB'!E19</f>
        <v>44928</v>
      </c>
      <c r="F19" s="187">
        <f t="shared" si="1"/>
        <v>44936</v>
      </c>
      <c r="G19" s="174">
        <f t="shared" si="2"/>
        <v>44943</v>
      </c>
      <c r="H19" s="160">
        <f t="shared" si="3"/>
        <v>44944</v>
      </c>
    </row>
    <row r="20" spans="1:11" s="34" customFormat="1" ht="24.95" customHeight="1">
      <c r="A20" s="90" t="str">
        <f>'KCM2 NB'!A20</f>
        <v>CMA  CGM PUGET</v>
      </c>
      <c r="B20" s="90" t="str">
        <f>'KCM2 NB'!B20</f>
        <v>CMPG</v>
      </c>
      <c r="C20" s="90" t="str">
        <f>'KCM2 NB'!C20</f>
        <v>0BYD2N</v>
      </c>
      <c r="D20" s="105">
        <f>'KCM2 NB'!D20</f>
        <v>44935</v>
      </c>
      <c r="E20" s="92">
        <f>'KCM2 NB'!E20</f>
        <v>44935</v>
      </c>
      <c r="F20" s="187">
        <f t="shared" si="1"/>
        <v>44943</v>
      </c>
      <c r="G20" s="174">
        <f t="shared" si="2"/>
        <v>44950</v>
      </c>
      <c r="H20" s="160">
        <f t="shared" si="3"/>
        <v>44951</v>
      </c>
    </row>
    <row r="21" spans="1:11" s="34" customFormat="1" ht="24.95" customHeight="1">
      <c r="A21" s="90" t="str">
        <f>'KCM2 NB'!A21</f>
        <v>QINGDAO TOWER</v>
      </c>
      <c r="B21" s="90" t="str">
        <f>'KCM2 NB'!B21</f>
        <v>QDTR</v>
      </c>
      <c r="C21" s="90" t="str">
        <f>'KCM2 NB'!C21</f>
        <v>0BYD4N</v>
      </c>
      <c r="D21" s="105">
        <f>'KCM2 NB'!D21</f>
        <v>44942</v>
      </c>
      <c r="E21" s="92">
        <f>'KCM2 NB'!E21</f>
        <v>44942</v>
      </c>
      <c r="F21" s="187">
        <f t="shared" si="1"/>
        <v>44950</v>
      </c>
      <c r="G21" s="174">
        <f t="shared" si="2"/>
        <v>44957</v>
      </c>
      <c r="H21" s="160">
        <f t="shared" si="3"/>
        <v>44958</v>
      </c>
    </row>
    <row r="22" spans="1:11" s="34" customFormat="1" ht="24.95" customHeight="1">
      <c r="A22" s="90" t="str">
        <f>'KCM2 NB'!A22</f>
        <v>HONGKONG BRIDGE</v>
      </c>
      <c r="B22" s="90" t="str">
        <f>'KCM2 NB'!B22</f>
        <v>HKBG</v>
      </c>
      <c r="C22" s="90" t="str">
        <f>'KCM2 NB'!C22</f>
        <v>0BYD6N</v>
      </c>
      <c r="D22" s="105">
        <f>'KCM2 NB'!D22</f>
        <v>44949</v>
      </c>
      <c r="E22" s="92">
        <f>'KCM2 NB'!E22</f>
        <v>44949</v>
      </c>
      <c r="F22" s="187">
        <f t="shared" si="1"/>
        <v>44957</v>
      </c>
      <c r="G22" s="174">
        <f t="shared" si="2"/>
        <v>44964</v>
      </c>
      <c r="H22" s="160">
        <f t="shared" si="3"/>
        <v>44965</v>
      </c>
    </row>
    <row r="23" spans="1:11" s="34" customFormat="1" ht="24.95" customHeight="1">
      <c r="A23" s="90" t="str">
        <f>'KCM2 NB'!A23</f>
        <v>CMA CGM SANTOS</v>
      </c>
      <c r="B23" s="90" t="str">
        <f>'KCM2 NB'!B23</f>
        <v>CSAN</v>
      </c>
      <c r="C23" s="90" t="str">
        <f>'KCM2 NB'!C23</f>
        <v>0BYD8N</v>
      </c>
      <c r="D23" s="105">
        <f>'KCM2 NB'!D23</f>
        <v>44956</v>
      </c>
      <c r="E23" s="92">
        <f>'KCM2 NB'!E23</f>
        <v>44956</v>
      </c>
      <c r="F23" s="187">
        <f t="shared" si="1"/>
        <v>44964</v>
      </c>
      <c r="G23" s="174">
        <f t="shared" si="2"/>
        <v>44971</v>
      </c>
      <c r="H23" s="160">
        <f t="shared" si="3"/>
        <v>44972</v>
      </c>
    </row>
    <row r="24" spans="1:11" s="34" customFormat="1" ht="24.95" customHeight="1">
      <c r="A24" s="90" t="str">
        <f>'KCM2 NB'!A24</f>
        <v>CMA CGM SAVANNAH</v>
      </c>
      <c r="B24" s="90" t="str">
        <f>'KCM2 NB'!B24</f>
        <v>CSVN</v>
      </c>
      <c r="C24" s="90" t="str">
        <f>'KCM2 NB'!C24</f>
        <v>0BYEAN</v>
      </c>
      <c r="D24" s="105">
        <f>'KCM2 NB'!D24</f>
        <v>44963</v>
      </c>
      <c r="E24" s="92">
        <f>'KCM2 NB'!E24</f>
        <v>44963</v>
      </c>
      <c r="F24" s="187">
        <f t="shared" si="1"/>
        <v>44971</v>
      </c>
      <c r="G24" s="174">
        <f t="shared" si="2"/>
        <v>44978</v>
      </c>
      <c r="H24" s="160">
        <f t="shared" si="3"/>
        <v>44979</v>
      </c>
    </row>
    <row r="25" spans="1:11" s="34" customFormat="1" ht="24.95" customHeight="1">
      <c r="A25" s="90" t="str">
        <f>'KCM2 NB'!A25</f>
        <v>CMA CGM PUGET</v>
      </c>
      <c r="B25" s="90" t="str">
        <f>'KCM2 NB'!B25</f>
        <v>CMPG</v>
      </c>
      <c r="C25" s="90" t="str">
        <f>'KCM2 NB'!C25</f>
        <v>0BYECN</v>
      </c>
      <c r="D25" s="105">
        <f>'KCM2 NB'!D25</f>
        <v>44970</v>
      </c>
      <c r="E25" s="92">
        <f>'KCM2 NB'!E25</f>
        <v>44970</v>
      </c>
      <c r="F25" s="187">
        <f t="shared" si="1"/>
        <v>44978</v>
      </c>
      <c r="G25" s="174">
        <f t="shared" si="2"/>
        <v>44985</v>
      </c>
      <c r="H25" s="160">
        <f t="shared" si="3"/>
        <v>44986</v>
      </c>
    </row>
    <row r="26" spans="1:11" s="27" customFormat="1" ht="15">
      <c r="A26" s="33" t="str">
        <f>FDR!A35</f>
        <v>* ABOVE SCHEDULES ARE SUBJECT TO CHANGE WITH/WITHOUT PRIOR NOTICE</v>
      </c>
      <c r="B26" s="33"/>
      <c r="C26" s="30"/>
      <c r="D26" s="30"/>
      <c r="E26" s="112"/>
      <c r="F26" s="57"/>
      <c r="G26" s="51"/>
      <c r="H26" s="51"/>
    </row>
    <row r="27" spans="1:11" ht="15">
      <c r="A27" s="24" t="str">
        <f>FDR!A36</f>
        <v>*** VESSEL HAVE FULLY BOOKED / SUBJECT TO ROLL OVER ANY CARGO / SUBJECT TO REJECT ANY NEW BOOKING</v>
      </c>
      <c r="B27" s="24"/>
      <c r="C27" s="27"/>
      <c r="D27" s="27"/>
      <c r="G27" s="51"/>
      <c r="H27" s="51"/>
    </row>
    <row r="28" spans="1:11" ht="15">
      <c r="A28" s="30"/>
      <c r="B28" s="30"/>
      <c r="C28" s="27"/>
      <c r="D28" s="27"/>
    </row>
    <row r="29" spans="1:11" ht="15">
      <c r="A29" s="24" t="str">
        <f>'KCM2 NB'!A34</f>
        <v>Closing Time : EVERY MON @ 0200HRS</v>
      </c>
      <c r="B29" s="29"/>
      <c r="C29" s="27"/>
      <c r="D29" s="27"/>
    </row>
    <row r="30" spans="1:11" ht="15">
      <c r="A30" s="29"/>
      <c r="B30" s="29"/>
      <c r="C30" s="27"/>
      <c r="D30" s="27"/>
    </row>
    <row r="31" spans="1:11" ht="15">
      <c r="A31" s="65" t="s">
        <v>64</v>
      </c>
      <c r="B31" s="29"/>
      <c r="C31" s="27"/>
      <c r="D31" s="27"/>
    </row>
    <row r="32" spans="1:11" ht="15">
      <c r="A32" s="66" t="s">
        <v>350</v>
      </c>
      <c r="B32" s="28"/>
      <c r="C32" s="27"/>
      <c r="D32" s="27"/>
    </row>
    <row r="33" spans="1:9" ht="15">
      <c r="A33" s="66"/>
      <c r="B33" s="28"/>
      <c r="C33" s="27"/>
      <c r="D33" s="27"/>
    </row>
    <row r="34" spans="1:9" ht="15">
      <c r="A34" s="13"/>
      <c r="B34" s="13"/>
      <c r="C34" s="13"/>
      <c r="D34" s="13"/>
      <c r="E34" s="114"/>
      <c r="F34" s="59"/>
    </row>
    <row r="35" spans="1:9" ht="19.7" customHeight="1">
      <c r="A35" s="25" t="str">
        <f>'KCM2 NB'!A44</f>
        <v xml:space="preserve">T.S. Container Lines (M) Sdn Bhd  </v>
      </c>
      <c r="B35" s="11"/>
      <c r="C35" s="10"/>
      <c r="D35" s="10"/>
      <c r="E35" s="115"/>
      <c r="F35" s="60"/>
    </row>
    <row r="36" spans="1:9" ht="15">
      <c r="A36" s="11" t="str">
        <f>'KCM2 NB'!A45</f>
        <v>Suite 11.05, 11TH Floor, MWE Plaza,</v>
      </c>
      <c r="B36" s="11"/>
      <c r="C36" s="10"/>
      <c r="E36" s="116" t="str">
        <f>'KCM2 NB'!E45</f>
        <v xml:space="preserve">BOOKING PLEASE EMAIL TO </v>
      </c>
      <c r="F36" s="61"/>
    </row>
    <row r="37" spans="1:9" ht="15">
      <c r="A37" s="11" t="str">
        <f>'KCM2 NB'!A46</f>
        <v xml:space="preserve">No. 8, Lebuh Farquhar, </v>
      </c>
      <c r="B37" s="11"/>
      <c r="C37" s="24"/>
      <c r="E37" s="116" t="str">
        <f>'KCM2 NB'!E46</f>
        <v>SALES &amp; MARKETING [pen_mktg@tslines.com.my]</v>
      </c>
      <c r="F37" s="61"/>
    </row>
    <row r="38" spans="1:9" ht="15">
      <c r="A38" s="11" t="str">
        <f>'KCM2 NB'!A47</f>
        <v>10200 Penang, Malaysia.</v>
      </c>
      <c r="B38" s="11"/>
      <c r="C38" s="22"/>
      <c r="E38" s="116" t="str">
        <f>'KCM2 NB'!E47</f>
        <v>CUSTOMER SERVICE [pen_cs@tslines.com.my]</v>
      </c>
      <c r="F38" s="62"/>
    </row>
    <row r="39" spans="1:9" ht="15">
      <c r="A39" s="11" t="str">
        <f>'KCM2 NB'!A48</f>
        <v>Tel : 604-262 8808 (Hunting Lines)</v>
      </c>
      <c r="B39" s="11"/>
      <c r="C39" s="11"/>
      <c r="E39" s="116" t="str">
        <f>'KCM2 NB'!E48</f>
        <v>SI/BL RELATED ISSUE [pen_exp_doc@tslines.com.my]</v>
      </c>
      <c r="F39" s="62"/>
    </row>
    <row r="40" spans="1:9" ht="15">
      <c r="A40" s="11" t="str">
        <f>'KCM2 NB'!A49</f>
        <v>Fax : 604-262 8803</v>
      </c>
      <c r="B40" s="11"/>
      <c r="C40" s="11"/>
      <c r="E40" s="117"/>
      <c r="F40" s="62"/>
    </row>
    <row r="41" spans="1:9" ht="15">
      <c r="A41" s="20"/>
      <c r="B41" s="19"/>
      <c r="C41" s="11"/>
      <c r="E41" s="118"/>
      <c r="F41" s="62"/>
    </row>
    <row r="42" spans="1:9" ht="15">
      <c r="A42" s="14" t="str">
        <f>'KCM2 NB'!A51</f>
        <v>SALES &amp; MARKETING [pen_mktg@tslines.com.my]</v>
      </c>
      <c r="B42" s="11"/>
      <c r="C42" s="10"/>
      <c r="E42" s="119" t="str">
        <f>'KCM2 NB'!E51</f>
        <v>CUSTOMER SERVICE [pen_cs@tslines.com.my]</v>
      </c>
      <c r="F42" s="63"/>
      <c r="G42" s="14"/>
      <c r="H42" s="14"/>
      <c r="I42" s="14"/>
    </row>
    <row r="43" spans="1:9" ht="15">
      <c r="A43" s="13" t="str">
        <f>'KCM2 NB'!A52</f>
        <v xml:space="preserve">Wong Barne Gene </v>
      </c>
      <c r="B43" s="11" t="str">
        <f>'KCM2 NB'!B52</f>
        <v xml:space="preserve">019 - 480 7886 </v>
      </c>
      <c r="C43" s="10"/>
      <c r="E43" s="120" t="str">
        <f>'KCM2 NB'!E52</f>
        <v>Syndy Goy</v>
      </c>
      <c r="G43" s="13" t="str">
        <f>'KCM2 NB'!G52</f>
        <v>012 - 494 2710</v>
      </c>
      <c r="H43" s="13"/>
      <c r="I43" s="13"/>
    </row>
    <row r="44" spans="1:9" ht="15">
      <c r="A44" s="10" t="str">
        <f>'KCM2 NB'!A53</f>
        <v>Emily Ng</v>
      </c>
      <c r="B44" s="11" t="str">
        <f>'KCM2 NB'!B53</f>
        <v>010 - 565 0638</v>
      </c>
      <c r="C44" s="10"/>
      <c r="E44" s="120" t="str">
        <f>'KCM2 NB'!E53</f>
        <v>Farhana</v>
      </c>
      <c r="F44" s="64"/>
      <c r="G44" s="13" t="str">
        <f>'KCM2 NB'!G53</f>
        <v>013 - 829 0589</v>
      </c>
      <c r="H44" s="13"/>
      <c r="I44" s="10"/>
    </row>
    <row r="45" spans="1:9" ht="15">
      <c r="A45" s="11" t="str">
        <f>'KCM2 NB'!A54</f>
        <v>Vivian Goh</v>
      </c>
      <c r="B45" s="11" t="str">
        <f>'KCM2 NB'!B54</f>
        <v>012 - 654 5556</v>
      </c>
      <c r="C45" s="10"/>
      <c r="E45" s="120" t="str">
        <f>'KCM2 NB'!E54</f>
        <v>Casey Lim</v>
      </c>
      <c r="F45" s="64"/>
      <c r="G45" s="8" t="str">
        <f>'KCM2 NB'!G54</f>
        <v>012 - 470 1645</v>
      </c>
    </row>
    <row r="46" spans="1:9" ht="15">
      <c r="A46" s="11"/>
      <c r="B46" s="11"/>
      <c r="C46" s="10"/>
      <c r="F46" s="64"/>
    </row>
    <row r="47" spans="1:9" ht="15">
      <c r="F47" s="64"/>
    </row>
    <row r="48" spans="1:9" ht="15">
      <c r="F48" s="64"/>
    </row>
    <row r="49" spans="1:6" ht="15">
      <c r="F49" s="64"/>
    </row>
    <row r="50" spans="1:6" ht="15">
      <c r="A50" s="11"/>
      <c r="B50" s="11"/>
      <c r="C50" s="10"/>
      <c r="D50" s="11"/>
      <c r="E50" s="120"/>
      <c r="F50" s="64"/>
    </row>
    <row r="51" spans="1:6" ht="15">
      <c r="C51" s="11"/>
      <c r="D51" s="10"/>
    </row>
    <row r="52" spans="1:6" ht="15">
      <c r="D52" s="10"/>
    </row>
    <row r="53" spans="1:6" ht="15">
      <c r="E53" s="121"/>
      <c r="F53" s="60"/>
    </row>
  </sheetData>
  <sheetProtection algorithmName="SHA-512" hashValue="XTWVv+87hc0mrEHFNqZvp71YbrPWvpdVZ3JXiHXfO/wTIya6sVb0ptjCz4fk+i35ihVtGE0c/VILexnqkjYKeA==" saltValue="xq9KztvJd0Pl+x8QazgVgg==" spinCount="100000" sheet="1" formatCells="0" formatColumns="0" formatRows="0" sort="0"/>
  <dataConsolidate/>
  <mergeCells count="3">
    <mergeCell ref="B8:D8"/>
    <mergeCell ref="G10:H10"/>
    <mergeCell ref="G11:H11"/>
  </mergeCells>
  <printOptions horizontalCentered="1"/>
  <pageMargins left="0.25" right="0.25" top="0.25" bottom="0.25" header="0" footer="0"/>
  <pageSetup paperSize="9" scale="67" orientation="landscape" r:id="rId1"/>
  <headerFooter alignWithMargins="0"/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2E8508-32D7-4E38-8050-D1F9EEAC974F}">
  <sheetPr>
    <tabColor rgb="FFFFFF00"/>
    <pageSetUpPr fitToPage="1"/>
  </sheetPr>
  <dimension ref="A1:L53"/>
  <sheetViews>
    <sheetView showGridLines="0" showZeros="0" view="pageBreakPreview" zoomScale="85" zoomScaleNormal="90" zoomScaleSheetLayoutView="85" workbookViewId="0">
      <pane xSplit="6" ySplit="14" topLeftCell="G15" activePane="bottomRight" state="frozen"/>
      <selection activeCell="B9" sqref="B9"/>
      <selection pane="topRight" activeCell="B9" sqref="B9"/>
      <selection pane="bottomLeft" activeCell="B9" sqref="B9"/>
      <selection pane="bottomRight" activeCell="G11" sqref="G11:I11"/>
    </sheetView>
  </sheetViews>
  <sheetFormatPr defaultColWidth="11.85546875" defaultRowHeight="15.95" customHeight="1"/>
  <cols>
    <col min="1" max="1" width="30.5703125" style="8" customWidth="1"/>
    <col min="2" max="2" width="6.7109375" style="8" customWidth="1"/>
    <col min="3" max="3" width="9.7109375" style="8" bestFit="1" customWidth="1"/>
    <col min="4" max="4" width="6.7109375" style="8" customWidth="1"/>
    <col min="5" max="5" width="12.7109375" style="113" customWidth="1"/>
    <col min="6" max="6" width="12.7109375" style="58" customWidth="1"/>
    <col min="7" max="9" width="12.7109375" style="8" customWidth="1"/>
    <col min="10" max="237" width="11.85546875" style="8"/>
    <col min="238" max="238" width="26.85546875" style="8" customWidth="1"/>
    <col min="239" max="240" width="12" style="8" customWidth="1"/>
    <col min="241" max="241" width="6.5703125" style="8" customWidth="1"/>
    <col min="242" max="253" width="12" style="8" customWidth="1"/>
    <col min="254" max="493" width="11.85546875" style="8"/>
    <col min="494" max="494" width="26.85546875" style="8" customWidth="1"/>
    <col min="495" max="496" width="12" style="8" customWidth="1"/>
    <col min="497" max="497" width="6.5703125" style="8" customWidth="1"/>
    <col min="498" max="509" width="12" style="8" customWidth="1"/>
    <col min="510" max="749" width="11.85546875" style="8"/>
    <col min="750" max="750" width="26.85546875" style="8" customWidth="1"/>
    <col min="751" max="752" width="12" style="8" customWidth="1"/>
    <col min="753" max="753" width="6.5703125" style="8" customWidth="1"/>
    <col min="754" max="765" width="12" style="8" customWidth="1"/>
    <col min="766" max="1005" width="11.85546875" style="8"/>
    <col min="1006" max="1006" width="26.85546875" style="8" customWidth="1"/>
    <col min="1007" max="1008" width="12" style="8" customWidth="1"/>
    <col min="1009" max="1009" width="6.5703125" style="8" customWidth="1"/>
    <col min="1010" max="1021" width="12" style="8" customWidth="1"/>
    <col min="1022" max="1261" width="11.85546875" style="8"/>
    <col min="1262" max="1262" width="26.85546875" style="8" customWidth="1"/>
    <col min="1263" max="1264" width="12" style="8" customWidth="1"/>
    <col min="1265" max="1265" width="6.5703125" style="8" customWidth="1"/>
    <col min="1266" max="1277" width="12" style="8" customWidth="1"/>
    <col min="1278" max="1517" width="11.85546875" style="8"/>
    <col min="1518" max="1518" width="26.85546875" style="8" customWidth="1"/>
    <col min="1519" max="1520" width="12" style="8" customWidth="1"/>
    <col min="1521" max="1521" width="6.5703125" style="8" customWidth="1"/>
    <col min="1522" max="1533" width="12" style="8" customWidth="1"/>
    <col min="1534" max="1773" width="11.85546875" style="8"/>
    <col min="1774" max="1774" width="26.85546875" style="8" customWidth="1"/>
    <col min="1775" max="1776" width="12" style="8" customWidth="1"/>
    <col min="1777" max="1777" width="6.5703125" style="8" customWidth="1"/>
    <col min="1778" max="1789" width="12" style="8" customWidth="1"/>
    <col min="1790" max="2029" width="11.85546875" style="8"/>
    <col min="2030" max="2030" width="26.85546875" style="8" customWidth="1"/>
    <col min="2031" max="2032" width="12" style="8" customWidth="1"/>
    <col min="2033" max="2033" width="6.5703125" style="8" customWidth="1"/>
    <col min="2034" max="2045" width="12" style="8" customWidth="1"/>
    <col min="2046" max="2285" width="11.85546875" style="8"/>
    <col min="2286" max="2286" width="26.85546875" style="8" customWidth="1"/>
    <col min="2287" max="2288" width="12" style="8" customWidth="1"/>
    <col min="2289" max="2289" width="6.5703125" style="8" customWidth="1"/>
    <col min="2290" max="2301" width="12" style="8" customWidth="1"/>
    <col min="2302" max="2541" width="11.85546875" style="8"/>
    <col min="2542" max="2542" width="26.85546875" style="8" customWidth="1"/>
    <col min="2543" max="2544" width="12" style="8" customWidth="1"/>
    <col min="2545" max="2545" width="6.5703125" style="8" customWidth="1"/>
    <col min="2546" max="2557" width="12" style="8" customWidth="1"/>
    <col min="2558" max="2797" width="11.85546875" style="8"/>
    <col min="2798" max="2798" width="26.85546875" style="8" customWidth="1"/>
    <col min="2799" max="2800" width="12" style="8" customWidth="1"/>
    <col min="2801" max="2801" width="6.5703125" style="8" customWidth="1"/>
    <col min="2802" max="2813" width="12" style="8" customWidth="1"/>
    <col min="2814" max="3053" width="11.85546875" style="8"/>
    <col min="3054" max="3054" width="26.85546875" style="8" customWidth="1"/>
    <col min="3055" max="3056" width="12" style="8" customWidth="1"/>
    <col min="3057" max="3057" width="6.5703125" style="8" customWidth="1"/>
    <col min="3058" max="3069" width="12" style="8" customWidth="1"/>
    <col min="3070" max="3309" width="11.85546875" style="8"/>
    <col min="3310" max="3310" width="26.85546875" style="8" customWidth="1"/>
    <col min="3311" max="3312" width="12" style="8" customWidth="1"/>
    <col min="3313" max="3313" width="6.5703125" style="8" customWidth="1"/>
    <col min="3314" max="3325" width="12" style="8" customWidth="1"/>
    <col min="3326" max="3565" width="11.85546875" style="8"/>
    <col min="3566" max="3566" width="26.85546875" style="8" customWidth="1"/>
    <col min="3567" max="3568" width="12" style="8" customWidth="1"/>
    <col min="3569" max="3569" width="6.5703125" style="8" customWidth="1"/>
    <col min="3570" max="3581" width="12" style="8" customWidth="1"/>
    <col min="3582" max="3821" width="11.85546875" style="8"/>
    <col min="3822" max="3822" width="26.85546875" style="8" customWidth="1"/>
    <col min="3823" max="3824" width="12" style="8" customWidth="1"/>
    <col min="3825" max="3825" width="6.5703125" style="8" customWidth="1"/>
    <col min="3826" max="3837" width="12" style="8" customWidth="1"/>
    <col min="3838" max="4077" width="11.85546875" style="8"/>
    <col min="4078" max="4078" width="26.85546875" style="8" customWidth="1"/>
    <col min="4079" max="4080" width="12" style="8" customWidth="1"/>
    <col min="4081" max="4081" width="6.5703125" style="8" customWidth="1"/>
    <col min="4082" max="4093" width="12" style="8" customWidth="1"/>
    <col min="4094" max="4333" width="11.85546875" style="8"/>
    <col min="4334" max="4334" width="26.85546875" style="8" customWidth="1"/>
    <col min="4335" max="4336" width="12" style="8" customWidth="1"/>
    <col min="4337" max="4337" width="6.5703125" style="8" customWidth="1"/>
    <col min="4338" max="4349" width="12" style="8" customWidth="1"/>
    <col min="4350" max="4589" width="11.85546875" style="8"/>
    <col min="4590" max="4590" width="26.85546875" style="8" customWidth="1"/>
    <col min="4591" max="4592" width="12" style="8" customWidth="1"/>
    <col min="4593" max="4593" width="6.5703125" style="8" customWidth="1"/>
    <col min="4594" max="4605" width="12" style="8" customWidth="1"/>
    <col min="4606" max="4845" width="11.85546875" style="8"/>
    <col min="4846" max="4846" width="26.85546875" style="8" customWidth="1"/>
    <col min="4847" max="4848" width="12" style="8" customWidth="1"/>
    <col min="4849" max="4849" width="6.5703125" style="8" customWidth="1"/>
    <col min="4850" max="4861" width="12" style="8" customWidth="1"/>
    <col min="4862" max="5101" width="11.85546875" style="8"/>
    <col min="5102" max="5102" width="26.85546875" style="8" customWidth="1"/>
    <col min="5103" max="5104" width="12" style="8" customWidth="1"/>
    <col min="5105" max="5105" width="6.5703125" style="8" customWidth="1"/>
    <col min="5106" max="5117" width="12" style="8" customWidth="1"/>
    <col min="5118" max="5357" width="11.85546875" style="8"/>
    <col min="5358" max="5358" width="26.85546875" style="8" customWidth="1"/>
    <col min="5359" max="5360" width="12" style="8" customWidth="1"/>
    <col min="5361" max="5361" width="6.5703125" style="8" customWidth="1"/>
    <col min="5362" max="5373" width="12" style="8" customWidth="1"/>
    <col min="5374" max="5613" width="11.85546875" style="8"/>
    <col min="5614" max="5614" width="26.85546875" style="8" customWidth="1"/>
    <col min="5615" max="5616" width="12" style="8" customWidth="1"/>
    <col min="5617" max="5617" width="6.5703125" style="8" customWidth="1"/>
    <col min="5618" max="5629" width="12" style="8" customWidth="1"/>
    <col min="5630" max="5869" width="11.85546875" style="8"/>
    <col min="5870" max="5870" width="26.85546875" style="8" customWidth="1"/>
    <col min="5871" max="5872" width="12" style="8" customWidth="1"/>
    <col min="5873" max="5873" width="6.5703125" style="8" customWidth="1"/>
    <col min="5874" max="5885" width="12" style="8" customWidth="1"/>
    <col min="5886" max="6125" width="11.85546875" style="8"/>
    <col min="6126" max="6126" width="26.85546875" style="8" customWidth="1"/>
    <col min="6127" max="6128" width="12" style="8" customWidth="1"/>
    <col min="6129" max="6129" width="6.5703125" style="8" customWidth="1"/>
    <col min="6130" max="6141" width="12" style="8" customWidth="1"/>
    <col min="6142" max="6381" width="11.85546875" style="8"/>
    <col min="6382" max="6382" width="26.85546875" style="8" customWidth="1"/>
    <col min="6383" max="6384" width="12" style="8" customWidth="1"/>
    <col min="6385" max="6385" width="6.5703125" style="8" customWidth="1"/>
    <col min="6386" max="6397" width="12" style="8" customWidth="1"/>
    <col min="6398" max="6637" width="11.85546875" style="8"/>
    <col min="6638" max="6638" width="26.85546875" style="8" customWidth="1"/>
    <col min="6639" max="6640" width="12" style="8" customWidth="1"/>
    <col min="6641" max="6641" width="6.5703125" style="8" customWidth="1"/>
    <col min="6642" max="6653" width="12" style="8" customWidth="1"/>
    <col min="6654" max="6893" width="11.85546875" style="8"/>
    <col min="6894" max="6894" width="26.85546875" style="8" customWidth="1"/>
    <col min="6895" max="6896" width="12" style="8" customWidth="1"/>
    <col min="6897" max="6897" width="6.5703125" style="8" customWidth="1"/>
    <col min="6898" max="6909" width="12" style="8" customWidth="1"/>
    <col min="6910" max="7149" width="11.85546875" style="8"/>
    <col min="7150" max="7150" width="26.85546875" style="8" customWidth="1"/>
    <col min="7151" max="7152" width="12" style="8" customWidth="1"/>
    <col min="7153" max="7153" width="6.5703125" style="8" customWidth="1"/>
    <col min="7154" max="7165" width="12" style="8" customWidth="1"/>
    <col min="7166" max="7405" width="11.85546875" style="8"/>
    <col min="7406" max="7406" width="26.85546875" style="8" customWidth="1"/>
    <col min="7407" max="7408" width="12" style="8" customWidth="1"/>
    <col min="7409" max="7409" width="6.5703125" style="8" customWidth="1"/>
    <col min="7410" max="7421" width="12" style="8" customWidth="1"/>
    <col min="7422" max="7661" width="11.85546875" style="8"/>
    <col min="7662" max="7662" width="26.85546875" style="8" customWidth="1"/>
    <col min="7663" max="7664" width="12" style="8" customWidth="1"/>
    <col min="7665" max="7665" width="6.5703125" style="8" customWidth="1"/>
    <col min="7666" max="7677" width="12" style="8" customWidth="1"/>
    <col min="7678" max="7917" width="11.85546875" style="8"/>
    <col min="7918" max="7918" width="26.85546875" style="8" customWidth="1"/>
    <col min="7919" max="7920" width="12" style="8" customWidth="1"/>
    <col min="7921" max="7921" width="6.5703125" style="8" customWidth="1"/>
    <col min="7922" max="7933" width="12" style="8" customWidth="1"/>
    <col min="7934" max="8173" width="11.85546875" style="8"/>
    <col min="8174" max="8174" width="26.85546875" style="8" customWidth="1"/>
    <col min="8175" max="8176" width="12" style="8" customWidth="1"/>
    <col min="8177" max="8177" width="6.5703125" style="8" customWidth="1"/>
    <col min="8178" max="8189" width="12" style="8" customWidth="1"/>
    <col min="8190" max="8429" width="11.85546875" style="8"/>
    <col min="8430" max="8430" width="26.85546875" style="8" customWidth="1"/>
    <col min="8431" max="8432" width="12" style="8" customWidth="1"/>
    <col min="8433" max="8433" width="6.5703125" style="8" customWidth="1"/>
    <col min="8434" max="8445" width="12" style="8" customWidth="1"/>
    <col min="8446" max="8685" width="11.85546875" style="8"/>
    <col min="8686" max="8686" width="26.85546875" style="8" customWidth="1"/>
    <col min="8687" max="8688" width="12" style="8" customWidth="1"/>
    <col min="8689" max="8689" width="6.5703125" style="8" customWidth="1"/>
    <col min="8690" max="8701" width="12" style="8" customWidth="1"/>
    <col min="8702" max="8941" width="11.85546875" style="8"/>
    <col min="8942" max="8942" width="26.85546875" style="8" customWidth="1"/>
    <col min="8943" max="8944" width="12" style="8" customWidth="1"/>
    <col min="8945" max="8945" width="6.5703125" style="8" customWidth="1"/>
    <col min="8946" max="8957" width="12" style="8" customWidth="1"/>
    <col min="8958" max="9197" width="11.85546875" style="8"/>
    <col min="9198" max="9198" width="26.85546875" style="8" customWidth="1"/>
    <col min="9199" max="9200" width="12" style="8" customWidth="1"/>
    <col min="9201" max="9201" width="6.5703125" style="8" customWidth="1"/>
    <col min="9202" max="9213" width="12" style="8" customWidth="1"/>
    <col min="9214" max="9453" width="11.85546875" style="8"/>
    <col min="9454" max="9454" width="26.85546875" style="8" customWidth="1"/>
    <col min="9455" max="9456" width="12" style="8" customWidth="1"/>
    <col min="9457" max="9457" width="6.5703125" style="8" customWidth="1"/>
    <col min="9458" max="9469" width="12" style="8" customWidth="1"/>
    <col min="9470" max="9709" width="11.85546875" style="8"/>
    <col min="9710" max="9710" width="26.85546875" style="8" customWidth="1"/>
    <col min="9711" max="9712" width="12" style="8" customWidth="1"/>
    <col min="9713" max="9713" width="6.5703125" style="8" customWidth="1"/>
    <col min="9714" max="9725" width="12" style="8" customWidth="1"/>
    <col min="9726" max="9965" width="11.85546875" style="8"/>
    <col min="9966" max="9966" width="26.85546875" style="8" customWidth="1"/>
    <col min="9967" max="9968" width="12" style="8" customWidth="1"/>
    <col min="9969" max="9969" width="6.5703125" style="8" customWidth="1"/>
    <col min="9970" max="9981" width="12" style="8" customWidth="1"/>
    <col min="9982" max="10221" width="11.85546875" style="8"/>
    <col min="10222" max="10222" width="26.85546875" style="8" customWidth="1"/>
    <col min="10223" max="10224" width="12" style="8" customWidth="1"/>
    <col min="10225" max="10225" width="6.5703125" style="8" customWidth="1"/>
    <col min="10226" max="10237" width="12" style="8" customWidth="1"/>
    <col min="10238" max="10477" width="11.85546875" style="8"/>
    <col min="10478" max="10478" width="26.85546875" style="8" customWidth="1"/>
    <col min="10479" max="10480" width="12" style="8" customWidth="1"/>
    <col min="10481" max="10481" width="6.5703125" style="8" customWidth="1"/>
    <col min="10482" max="10493" width="12" style="8" customWidth="1"/>
    <col min="10494" max="10733" width="11.85546875" style="8"/>
    <col min="10734" max="10734" width="26.85546875" style="8" customWidth="1"/>
    <col min="10735" max="10736" width="12" style="8" customWidth="1"/>
    <col min="10737" max="10737" width="6.5703125" style="8" customWidth="1"/>
    <col min="10738" max="10749" width="12" style="8" customWidth="1"/>
    <col min="10750" max="10989" width="11.85546875" style="8"/>
    <col min="10990" max="10990" width="26.85546875" style="8" customWidth="1"/>
    <col min="10991" max="10992" width="12" style="8" customWidth="1"/>
    <col min="10993" max="10993" width="6.5703125" style="8" customWidth="1"/>
    <col min="10994" max="11005" width="12" style="8" customWidth="1"/>
    <col min="11006" max="11245" width="11.85546875" style="8"/>
    <col min="11246" max="11246" width="26.85546875" style="8" customWidth="1"/>
    <col min="11247" max="11248" width="12" style="8" customWidth="1"/>
    <col min="11249" max="11249" width="6.5703125" style="8" customWidth="1"/>
    <col min="11250" max="11261" width="12" style="8" customWidth="1"/>
    <col min="11262" max="11501" width="11.85546875" style="8"/>
    <col min="11502" max="11502" width="26.85546875" style="8" customWidth="1"/>
    <col min="11503" max="11504" width="12" style="8" customWidth="1"/>
    <col min="11505" max="11505" width="6.5703125" style="8" customWidth="1"/>
    <col min="11506" max="11517" width="12" style="8" customWidth="1"/>
    <col min="11518" max="11757" width="11.85546875" style="8"/>
    <col min="11758" max="11758" width="26.85546875" style="8" customWidth="1"/>
    <col min="11759" max="11760" width="12" style="8" customWidth="1"/>
    <col min="11761" max="11761" width="6.5703125" style="8" customWidth="1"/>
    <col min="11762" max="11773" width="12" style="8" customWidth="1"/>
    <col min="11774" max="12013" width="11.85546875" style="8"/>
    <col min="12014" max="12014" width="26.85546875" style="8" customWidth="1"/>
    <col min="12015" max="12016" width="12" style="8" customWidth="1"/>
    <col min="12017" max="12017" width="6.5703125" style="8" customWidth="1"/>
    <col min="12018" max="12029" width="12" style="8" customWidth="1"/>
    <col min="12030" max="12269" width="11.85546875" style="8"/>
    <col min="12270" max="12270" width="26.85546875" style="8" customWidth="1"/>
    <col min="12271" max="12272" width="12" style="8" customWidth="1"/>
    <col min="12273" max="12273" width="6.5703125" style="8" customWidth="1"/>
    <col min="12274" max="12285" width="12" style="8" customWidth="1"/>
    <col min="12286" max="12525" width="11.85546875" style="8"/>
    <col min="12526" max="12526" width="26.85546875" style="8" customWidth="1"/>
    <col min="12527" max="12528" width="12" style="8" customWidth="1"/>
    <col min="12529" max="12529" width="6.5703125" style="8" customWidth="1"/>
    <col min="12530" max="12541" width="12" style="8" customWidth="1"/>
    <col min="12542" max="12781" width="11.85546875" style="8"/>
    <col min="12782" max="12782" width="26.85546875" style="8" customWidth="1"/>
    <col min="12783" max="12784" width="12" style="8" customWidth="1"/>
    <col min="12785" max="12785" width="6.5703125" style="8" customWidth="1"/>
    <col min="12786" max="12797" width="12" style="8" customWidth="1"/>
    <col min="12798" max="13037" width="11.85546875" style="8"/>
    <col min="13038" max="13038" width="26.85546875" style="8" customWidth="1"/>
    <col min="13039" max="13040" width="12" style="8" customWidth="1"/>
    <col min="13041" max="13041" width="6.5703125" style="8" customWidth="1"/>
    <col min="13042" max="13053" width="12" style="8" customWidth="1"/>
    <col min="13054" max="13293" width="11.85546875" style="8"/>
    <col min="13294" max="13294" width="26.85546875" style="8" customWidth="1"/>
    <col min="13295" max="13296" width="12" style="8" customWidth="1"/>
    <col min="13297" max="13297" width="6.5703125" style="8" customWidth="1"/>
    <col min="13298" max="13309" width="12" style="8" customWidth="1"/>
    <col min="13310" max="13549" width="11.85546875" style="8"/>
    <col min="13550" max="13550" width="26.85546875" style="8" customWidth="1"/>
    <col min="13551" max="13552" width="12" style="8" customWidth="1"/>
    <col min="13553" max="13553" width="6.5703125" style="8" customWidth="1"/>
    <col min="13554" max="13565" width="12" style="8" customWidth="1"/>
    <col min="13566" max="13805" width="11.85546875" style="8"/>
    <col min="13806" max="13806" width="26.85546875" style="8" customWidth="1"/>
    <col min="13807" max="13808" width="12" style="8" customWidth="1"/>
    <col min="13809" max="13809" width="6.5703125" style="8" customWidth="1"/>
    <col min="13810" max="13821" width="12" style="8" customWidth="1"/>
    <col min="13822" max="14061" width="11.85546875" style="8"/>
    <col min="14062" max="14062" width="26.85546875" style="8" customWidth="1"/>
    <col min="14063" max="14064" width="12" style="8" customWidth="1"/>
    <col min="14065" max="14065" width="6.5703125" style="8" customWidth="1"/>
    <col min="14066" max="14077" width="12" style="8" customWidth="1"/>
    <col min="14078" max="14317" width="11.85546875" style="8"/>
    <col min="14318" max="14318" width="26.85546875" style="8" customWidth="1"/>
    <col min="14319" max="14320" width="12" style="8" customWidth="1"/>
    <col min="14321" max="14321" width="6.5703125" style="8" customWidth="1"/>
    <col min="14322" max="14333" width="12" style="8" customWidth="1"/>
    <col min="14334" max="14573" width="11.85546875" style="8"/>
    <col min="14574" max="14574" width="26.85546875" style="8" customWidth="1"/>
    <col min="14575" max="14576" width="12" style="8" customWidth="1"/>
    <col min="14577" max="14577" width="6.5703125" style="8" customWidth="1"/>
    <col min="14578" max="14589" width="12" style="8" customWidth="1"/>
    <col min="14590" max="14829" width="11.85546875" style="8"/>
    <col min="14830" max="14830" width="26.85546875" style="8" customWidth="1"/>
    <col min="14831" max="14832" width="12" style="8" customWidth="1"/>
    <col min="14833" max="14833" width="6.5703125" style="8" customWidth="1"/>
    <col min="14834" max="14845" width="12" style="8" customWidth="1"/>
    <col min="14846" max="15085" width="11.85546875" style="8"/>
    <col min="15086" max="15086" width="26.85546875" style="8" customWidth="1"/>
    <col min="15087" max="15088" width="12" style="8" customWidth="1"/>
    <col min="15089" max="15089" width="6.5703125" style="8" customWidth="1"/>
    <col min="15090" max="15101" width="12" style="8" customWidth="1"/>
    <col min="15102" max="15341" width="11.85546875" style="8"/>
    <col min="15342" max="15342" width="26.85546875" style="8" customWidth="1"/>
    <col min="15343" max="15344" width="12" style="8" customWidth="1"/>
    <col min="15345" max="15345" width="6.5703125" style="8" customWidth="1"/>
    <col min="15346" max="15357" width="12" style="8" customWidth="1"/>
    <col min="15358" max="15597" width="11.85546875" style="8"/>
    <col min="15598" max="15598" width="26.85546875" style="8" customWidth="1"/>
    <col min="15599" max="15600" width="12" style="8" customWidth="1"/>
    <col min="15601" max="15601" width="6.5703125" style="8" customWidth="1"/>
    <col min="15602" max="15613" width="12" style="8" customWidth="1"/>
    <col min="15614" max="15853" width="11.85546875" style="8"/>
    <col min="15854" max="15854" width="26.85546875" style="8" customWidth="1"/>
    <col min="15855" max="15856" width="12" style="8" customWidth="1"/>
    <col min="15857" max="15857" width="6.5703125" style="8" customWidth="1"/>
    <col min="15858" max="15869" width="12" style="8" customWidth="1"/>
    <col min="15870" max="16109" width="11.85546875" style="8"/>
    <col min="16110" max="16110" width="26.85546875" style="8" customWidth="1"/>
    <col min="16111" max="16112" width="12" style="8" customWidth="1"/>
    <col min="16113" max="16113" width="6.5703125" style="8" customWidth="1"/>
    <col min="16114" max="16125" width="12" style="8" customWidth="1"/>
    <col min="16126" max="16384" width="11.85546875" style="8"/>
  </cols>
  <sheetData>
    <row r="1" spans="1:9" s="43" customFormat="1" ht="12.75">
      <c r="E1" s="106"/>
      <c r="F1" s="52"/>
      <c r="G1" s="194"/>
      <c r="H1" s="194"/>
      <c r="I1" s="194"/>
    </row>
    <row r="2" spans="1:9" s="43" customFormat="1" ht="12.75">
      <c r="E2" s="106"/>
      <c r="F2" s="52"/>
      <c r="G2" s="194"/>
      <c r="H2" s="194"/>
      <c r="I2" s="194"/>
    </row>
    <row r="3" spans="1:9" s="43" customFormat="1" ht="12.75">
      <c r="E3" s="106"/>
      <c r="F3" s="52"/>
      <c r="G3" s="194"/>
      <c r="H3" s="194"/>
      <c r="I3" s="194"/>
    </row>
    <row r="4" spans="1:9" s="43" customFormat="1" ht="11.25" customHeight="1">
      <c r="D4" s="106"/>
      <c r="E4" s="52"/>
      <c r="F4" s="52"/>
      <c r="G4" s="194"/>
      <c r="H4" s="194"/>
      <c r="I4" s="194"/>
    </row>
    <row r="5" spans="1:9" s="43" customFormat="1" ht="12.75">
      <c r="D5" s="106"/>
      <c r="E5" s="52"/>
      <c r="F5" s="52"/>
      <c r="G5" s="194"/>
      <c r="H5" s="194"/>
      <c r="I5" s="194"/>
    </row>
    <row r="6" spans="1:9" s="43" customFormat="1" ht="12.75">
      <c r="D6" s="106"/>
      <c r="E6" s="52"/>
      <c r="F6" s="52"/>
      <c r="G6" s="194"/>
      <c r="H6" s="194"/>
      <c r="I6" s="194"/>
    </row>
    <row r="7" spans="1:9" s="43" customFormat="1" ht="31.5" customHeight="1">
      <c r="A7" s="150" t="s">
        <v>359</v>
      </c>
      <c r="B7" s="150"/>
      <c r="C7" s="150"/>
      <c r="D7" s="150"/>
      <c r="E7" s="150"/>
      <c r="F7" s="150"/>
      <c r="G7" s="195"/>
      <c r="H7" s="195"/>
      <c r="I7" s="195"/>
    </row>
    <row r="8" spans="1:9" s="43" customFormat="1" ht="21">
      <c r="A8" s="103">
        <f>FDR!A8</f>
        <v>44896</v>
      </c>
      <c r="B8" s="295">
        <f>FDR!B8</f>
        <v>44896</v>
      </c>
      <c r="C8" s="295"/>
      <c r="D8" s="295"/>
      <c r="E8" s="52"/>
      <c r="F8" s="52"/>
      <c r="G8" s="194"/>
      <c r="H8" s="194"/>
      <c r="I8" s="194"/>
    </row>
    <row r="9" spans="1:9" s="43" customFormat="1" ht="25.5" customHeight="1">
      <c r="A9" s="46" t="s">
        <v>355</v>
      </c>
      <c r="B9" s="46"/>
      <c r="C9" s="45"/>
      <c r="D9" s="107"/>
      <c r="E9" s="53"/>
      <c r="F9" s="77"/>
      <c r="G9" s="194"/>
      <c r="H9" s="194"/>
      <c r="I9" s="194"/>
    </row>
    <row r="10" spans="1:9" s="34" customFormat="1" ht="15">
      <c r="A10" s="42"/>
      <c r="B10" s="42"/>
      <c r="C10" s="42"/>
      <c r="D10" s="108"/>
      <c r="E10" s="54" t="s">
        <v>41</v>
      </c>
      <c r="F10" s="102" t="s">
        <v>9</v>
      </c>
      <c r="G10" s="323" t="s">
        <v>46</v>
      </c>
      <c r="H10" s="313"/>
      <c r="I10" s="314"/>
    </row>
    <row r="11" spans="1:9" s="34" customFormat="1" ht="15">
      <c r="A11" s="39" t="s">
        <v>48</v>
      </c>
      <c r="B11" s="39" t="s">
        <v>49</v>
      </c>
      <c r="C11" s="39" t="s">
        <v>50</v>
      </c>
      <c r="D11" s="109" t="s">
        <v>51</v>
      </c>
      <c r="E11" s="55" t="s">
        <v>52</v>
      </c>
      <c r="F11" s="169" t="s">
        <v>54</v>
      </c>
      <c r="G11" s="323" t="s">
        <v>356</v>
      </c>
      <c r="H11" s="313"/>
      <c r="I11" s="314"/>
    </row>
    <row r="12" spans="1:9" s="34" customFormat="1" ht="15">
      <c r="A12" s="39"/>
      <c r="B12" s="39"/>
      <c r="C12" s="39"/>
      <c r="D12" s="109"/>
      <c r="E12" s="55"/>
      <c r="F12" s="95"/>
      <c r="G12" s="199" t="s">
        <v>242</v>
      </c>
      <c r="H12" s="190" t="s">
        <v>243</v>
      </c>
      <c r="I12" s="191" t="s">
        <v>357</v>
      </c>
    </row>
    <row r="13" spans="1:9" s="34" customFormat="1" ht="63" customHeight="1">
      <c r="A13" s="39"/>
      <c r="B13" s="39"/>
      <c r="C13" s="40"/>
      <c r="D13" s="109"/>
      <c r="E13" s="55"/>
      <c r="F13" s="95"/>
      <c r="G13" s="200" t="s">
        <v>237</v>
      </c>
      <c r="H13" s="192" t="s">
        <v>238</v>
      </c>
      <c r="I13" s="193" t="s">
        <v>358</v>
      </c>
    </row>
    <row r="14" spans="1:9" s="34" customFormat="1" ht="15">
      <c r="A14" s="38"/>
      <c r="B14" s="38"/>
      <c r="C14" s="38"/>
      <c r="D14" s="110"/>
      <c r="E14" s="56"/>
      <c r="F14" s="126">
        <f>(F25-E25)</f>
        <v>8</v>
      </c>
      <c r="G14" s="127">
        <f>(G15-E15)</f>
        <v>29</v>
      </c>
      <c r="H14" s="128">
        <f>(H15-E15)</f>
        <v>31</v>
      </c>
      <c r="I14" s="170">
        <f>(I15-E15)</f>
        <v>33</v>
      </c>
    </row>
    <row r="15" spans="1:9" s="34" customFormat="1" ht="24.95" customHeight="1">
      <c r="A15" s="90" t="str">
        <f>'KCM2 NB'!A15</f>
        <v>NOTHERN GENERAL</v>
      </c>
      <c r="B15" s="90" t="str">
        <f>'KCM2 NB'!B15</f>
        <v>NTGR</v>
      </c>
      <c r="C15" s="90" t="str">
        <f>'KCM2 NB'!C15</f>
        <v>0BYCSN</v>
      </c>
      <c r="D15" s="105">
        <f>'KCM2 NB'!D15</f>
        <v>44900</v>
      </c>
      <c r="E15" s="92">
        <f>'KCM2 NB'!E15</f>
        <v>44900</v>
      </c>
      <c r="F15" s="187">
        <f t="shared" ref="F15:F25" si="0">E15+8</f>
        <v>44908</v>
      </c>
      <c r="G15" s="174">
        <f>E15+29</f>
        <v>44929</v>
      </c>
      <c r="H15" s="160">
        <f>E15+31</f>
        <v>44931</v>
      </c>
      <c r="I15" s="35">
        <f>E15+33</f>
        <v>44933</v>
      </c>
    </row>
    <row r="16" spans="1:9" s="34" customFormat="1" ht="24.95" customHeight="1">
      <c r="A16" s="90" t="str">
        <f>'KCM2 NB'!A16</f>
        <v>QINGDAO TOWER</v>
      </c>
      <c r="B16" s="90" t="str">
        <f>'KCM2 NB'!B16</f>
        <v>QDTR</v>
      </c>
      <c r="C16" s="90" t="str">
        <f>'KCM2 NB'!C16</f>
        <v>0BYCWN</v>
      </c>
      <c r="D16" s="105">
        <f>'KCM2 NB'!D16</f>
        <v>44907</v>
      </c>
      <c r="E16" s="92">
        <f>'KCM2 NB'!E16</f>
        <v>44907</v>
      </c>
      <c r="F16" s="187">
        <f t="shared" si="0"/>
        <v>44915</v>
      </c>
      <c r="G16" s="174">
        <f>E16+29</f>
        <v>44936</v>
      </c>
      <c r="H16" s="160">
        <f>E16+31</f>
        <v>44938</v>
      </c>
      <c r="I16" s="35">
        <f>E16+33</f>
        <v>44940</v>
      </c>
    </row>
    <row r="17" spans="1:12" s="34" customFormat="1" ht="24.95" customHeight="1">
      <c r="A17" s="90" t="str">
        <f>'KCM2 NB'!A17</f>
        <v>HONGKONG BRIDGE</v>
      </c>
      <c r="B17" s="90" t="str">
        <f>'KCM2 NB'!B17</f>
        <v>HKBG</v>
      </c>
      <c r="C17" s="90" t="str">
        <f>'KCM2 NB'!C17</f>
        <v>0BYCUN</v>
      </c>
      <c r="D17" s="105">
        <f>'KCM2 NB'!D17</f>
        <v>44914</v>
      </c>
      <c r="E17" s="92">
        <f>'KCM2 NB'!E17</f>
        <v>44914</v>
      </c>
      <c r="F17" s="187">
        <f t="shared" ref="F17" si="1">E17+8</f>
        <v>44922</v>
      </c>
      <c r="G17" s="174">
        <f>E17+29</f>
        <v>44943</v>
      </c>
      <c r="H17" s="160">
        <f>E17+31</f>
        <v>44945</v>
      </c>
      <c r="I17" s="35">
        <f>E17+33</f>
        <v>44947</v>
      </c>
      <c r="J17" s="197"/>
      <c r="K17" s="197"/>
      <c r="L17" s="197"/>
    </row>
    <row r="18" spans="1:12" s="34" customFormat="1" ht="24.95" customHeight="1">
      <c r="A18" s="90" t="str">
        <f>'KCM2 NB'!A18</f>
        <v>CMA CGM SANTOS</v>
      </c>
      <c r="B18" s="90" t="str">
        <f>'KCM2 NB'!B18</f>
        <v>CSAN</v>
      </c>
      <c r="C18" s="90" t="str">
        <f>'KCM2 NB'!C18</f>
        <v>0BYCYN</v>
      </c>
      <c r="D18" s="105">
        <f>'KCM2 NB'!D18</f>
        <v>44921</v>
      </c>
      <c r="E18" s="92">
        <f>'KCM2 NB'!E18</f>
        <v>44921</v>
      </c>
      <c r="F18" s="187">
        <f t="shared" ref="F18:F19" si="2">E18+8</f>
        <v>44929</v>
      </c>
      <c r="G18" s="174">
        <f t="shared" ref="G18:G25" si="3">E18+29</f>
        <v>44950</v>
      </c>
      <c r="H18" s="160">
        <f t="shared" ref="H18:H25" si="4">E18+31</f>
        <v>44952</v>
      </c>
      <c r="I18" s="35">
        <f t="shared" ref="I18:I25" si="5">E18+33</f>
        <v>44954</v>
      </c>
    </row>
    <row r="19" spans="1:12" s="34" customFormat="1" ht="24.95" customHeight="1">
      <c r="A19" s="90" t="str">
        <f>'KCM2 NB'!A19</f>
        <v>CMA CGM SAVANNAH</v>
      </c>
      <c r="B19" s="90" t="str">
        <f>'KCM2 NB'!B19</f>
        <v>CSVN</v>
      </c>
      <c r="C19" s="90" t="str">
        <f>'KCM2 NB'!C19</f>
        <v>0BYD0N</v>
      </c>
      <c r="D19" s="247">
        <f>'KCM2 NB'!D19</f>
        <v>44928</v>
      </c>
      <c r="E19" s="272">
        <f>'KCM2 NB'!E19</f>
        <v>44928</v>
      </c>
      <c r="F19" s="252">
        <f t="shared" si="2"/>
        <v>44936</v>
      </c>
      <c r="G19" s="174">
        <f t="shared" si="3"/>
        <v>44957</v>
      </c>
      <c r="H19" s="160">
        <f t="shared" si="4"/>
        <v>44959</v>
      </c>
      <c r="I19" s="35">
        <f t="shared" si="5"/>
        <v>44961</v>
      </c>
    </row>
    <row r="20" spans="1:12" s="34" customFormat="1" ht="24.95" customHeight="1">
      <c r="A20" s="90" t="str">
        <f>'KCM2 NB'!A20</f>
        <v>CMA  CGM PUGET</v>
      </c>
      <c r="B20" s="90" t="str">
        <f>'KCM2 NB'!B20</f>
        <v>CMPG</v>
      </c>
      <c r="C20" s="90" t="str">
        <f>'KCM2 NB'!C20</f>
        <v>0BYD2N</v>
      </c>
      <c r="D20" s="105">
        <f>'KCM2 NB'!D20</f>
        <v>44935</v>
      </c>
      <c r="E20" s="92">
        <f>'KCM2 NB'!E20</f>
        <v>44935</v>
      </c>
      <c r="F20" s="187">
        <f t="shared" si="0"/>
        <v>44943</v>
      </c>
      <c r="G20" s="174">
        <f t="shared" si="3"/>
        <v>44964</v>
      </c>
      <c r="H20" s="160">
        <f t="shared" si="4"/>
        <v>44966</v>
      </c>
      <c r="I20" s="35">
        <f t="shared" si="5"/>
        <v>44968</v>
      </c>
    </row>
    <row r="21" spans="1:12" s="34" customFormat="1" ht="24.95" customHeight="1">
      <c r="A21" s="90" t="str">
        <f>'KCM2 NB'!A21</f>
        <v>QINGDAO TOWER</v>
      </c>
      <c r="B21" s="90" t="str">
        <f>'KCM2 NB'!B21</f>
        <v>QDTR</v>
      </c>
      <c r="C21" s="90" t="str">
        <f>'KCM2 NB'!C21</f>
        <v>0BYD4N</v>
      </c>
      <c r="D21" s="105">
        <f>'KCM2 NB'!D21</f>
        <v>44942</v>
      </c>
      <c r="E21" s="92">
        <f>'KCM2 NB'!E21</f>
        <v>44942</v>
      </c>
      <c r="F21" s="187">
        <f t="shared" si="0"/>
        <v>44950</v>
      </c>
      <c r="G21" s="174">
        <f t="shared" si="3"/>
        <v>44971</v>
      </c>
      <c r="H21" s="160">
        <f t="shared" si="4"/>
        <v>44973</v>
      </c>
      <c r="I21" s="35">
        <f t="shared" si="5"/>
        <v>44975</v>
      </c>
    </row>
    <row r="22" spans="1:12" s="34" customFormat="1" ht="24.95" customHeight="1">
      <c r="A22" s="90" t="str">
        <f>'KCM2 NB'!A22</f>
        <v>HONGKONG BRIDGE</v>
      </c>
      <c r="B22" s="90" t="str">
        <f>'KCM2 NB'!B22</f>
        <v>HKBG</v>
      </c>
      <c r="C22" s="90" t="str">
        <f>'KCM2 NB'!C22</f>
        <v>0BYD6N</v>
      </c>
      <c r="D22" s="105">
        <f>'KCM2 NB'!D22</f>
        <v>44949</v>
      </c>
      <c r="E22" s="92">
        <f>'KCM2 NB'!E22</f>
        <v>44949</v>
      </c>
      <c r="F22" s="187">
        <f t="shared" si="0"/>
        <v>44957</v>
      </c>
      <c r="G22" s="174">
        <f t="shared" si="3"/>
        <v>44978</v>
      </c>
      <c r="H22" s="160">
        <f t="shared" si="4"/>
        <v>44980</v>
      </c>
      <c r="I22" s="35">
        <f t="shared" si="5"/>
        <v>44982</v>
      </c>
    </row>
    <row r="23" spans="1:12" s="34" customFormat="1" ht="24.95" customHeight="1">
      <c r="A23" s="90" t="str">
        <f>'KCM2 NB'!A23</f>
        <v>CMA CGM SANTOS</v>
      </c>
      <c r="B23" s="90" t="str">
        <f>'KCM2 NB'!B23</f>
        <v>CSAN</v>
      </c>
      <c r="C23" s="90" t="str">
        <f>'KCM2 NB'!C23</f>
        <v>0BYD8N</v>
      </c>
      <c r="D23" s="105">
        <f>'KCM2 NB'!D23</f>
        <v>44956</v>
      </c>
      <c r="E23" s="92">
        <f>'KCM2 NB'!E23</f>
        <v>44956</v>
      </c>
      <c r="F23" s="187">
        <f t="shared" si="0"/>
        <v>44964</v>
      </c>
      <c r="G23" s="174">
        <f t="shared" si="3"/>
        <v>44985</v>
      </c>
      <c r="H23" s="160">
        <f t="shared" si="4"/>
        <v>44987</v>
      </c>
      <c r="I23" s="35">
        <f t="shared" si="5"/>
        <v>44989</v>
      </c>
    </row>
    <row r="24" spans="1:12" s="34" customFormat="1" ht="24.95" customHeight="1">
      <c r="A24" s="90" t="str">
        <f>'KCM2 NB'!A24</f>
        <v>CMA CGM SAVANNAH</v>
      </c>
      <c r="B24" s="90" t="str">
        <f>'KCM2 NB'!B24</f>
        <v>CSVN</v>
      </c>
      <c r="C24" s="90" t="str">
        <f>'KCM2 NB'!C24</f>
        <v>0BYEAN</v>
      </c>
      <c r="D24" s="105">
        <f>'KCM2 NB'!D24</f>
        <v>44963</v>
      </c>
      <c r="E24" s="92">
        <f>'KCM2 NB'!E24</f>
        <v>44963</v>
      </c>
      <c r="F24" s="187">
        <f t="shared" si="0"/>
        <v>44971</v>
      </c>
      <c r="G24" s="174">
        <f t="shared" si="3"/>
        <v>44992</v>
      </c>
      <c r="H24" s="160">
        <f t="shared" si="4"/>
        <v>44994</v>
      </c>
      <c r="I24" s="35">
        <f t="shared" si="5"/>
        <v>44996</v>
      </c>
    </row>
    <row r="25" spans="1:12" s="34" customFormat="1" ht="24.95" customHeight="1">
      <c r="A25" s="90" t="str">
        <f>'KCM2 NB'!A25</f>
        <v>CMA CGM PUGET</v>
      </c>
      <c r="B25" s="90" t="str">
        <f>'KCM2 NB'!B25</f>
        <v>CMPG</v>
      </c>
      <c r="C25" s="90" t="str">
        <f>'KCM2 NB'!C25</f>
        <v>0BYECN</v>
      </c>
      <c r="D25" s="105">
        <f>'KCM2 NB'!D25</f>
        <v>44970</v>
      </c>
      <c r="E25" s="92">
        <f>'KCM2 NB'!E25</f>
        <v>44970</v>
      </c>
      <c r="F25" s="187">
        <f t="shared" si="0"/>
        <v>44978</v>
      </c>
      <c r="G25" s="174">
        <f t="shared" si="3"/>
        <v>44999</v>
      </c>
      <c r="H25" s="160">
        <f t="shared" si="4"/>
        <v>45001</v>
      </c>
      <c r="I25" s="35">
        <f t="shared" si="5"/>
        <v>45003</v>
      </c>
    </row>
    <row r="26" spans="1:12" s="27" customFormat="1" ht="15">
      <c r="A26" s="33" t="str">
        <f>FDR!A35</f>
        <v>* ABOVE SCHEDULES ARE SUBJECT TO CHANGE WITH/WITHOUT PRIOR NOTICE</v>
      </c>
      <c r="B26" s="33"/>
      <c r="C26" s="30"/>
      <c r="D26" s="30"/>
      <c r="E26" s="112"/>
      <c r="F26" s="57"/>
      <c r="G26" s="51"/>
      <c r="H26" s="51"/>
      <c r="I26" s="51"/>
    </row>
    <row r="27" spans="1:12" ht="15">
      <c r="A27" s="24" t="str">
        <f>FDR!A36</f>
        <v>*** VESSEL HAVE FULLY BOOKED / SUBJECT TO ROLL OVER ANY CARGO / SUBJECT TO REJECT ANY NEW BOOKING</v>
      </c>
      <c r="B27" s="24"/>
      <c r="C27" s="27"/>
      <c r="D27" s="27"/>
      <c r="G27" s="51"/>
      <c r="H27" s="51"/>
      <c r="I27" s="51"/>
    </row>
    <row r="28" spans="1:12" ht="15">
      <c r="A28" s="30"/>
      <c r="B28" s="30"/>
      <c r="C28" s="27"/>
      <c r="D28" s="27"/>
    </row>
    <row r="29" spans="1:12" ht="15">
      <c r="A29" s="24" t="str">
        <f>'KCM2 NB'!A34</f>
        <v>Closing Time : EVERY MON @ 0200HRS</v>
      </c>
      <c r="B29" s="29"/>
      <c r="C29" s="27"/>
      <c r="D29" s="27"/>
    </row>
    <row r="30" spans="1:12" ht="15">
      <c r="A30" s="29"/>
      <c r="B30" s="29"/>
      <c r="C30" s="27"/>
      <c r="D30" s="27"/>
    </row>
    <row r="31" spans="1:12" ht="15">
      <c r="A31" s="65" t="s">
        <v>64</v>
      </c>
      <c r="B31" s="29"/>
      <c r="C31" s="27"/>
      <c r="D31" s="27"/>
    </row>
    <row r="32" spans="1:12" ht="15">
      <c r="A32" s="66" t="s">
        <v>360</v>
      </c>
      <c r="B32" s="28"/>
      <c r="C32" s="27"/>
      <c r="D32" s="27"/>
    </row>
    <row r="33" spans="1:10" ht="15">
      <c r="A33" s="66"/>
      <c r="B33" s="28"/>
      <c r="C33" s="27"/>
      <c r="D33" s="27"/>
    </row>
    <row r="34" spans="1:10" ht="15">
      <c r="A34" s="13"/>
      <c r="B34" s="13"/>
      <c r="C34" s="13"/>
      <c r="D34" s="13"/>
      <c r="E34" s="114"/>
      <c r="F34" s="59"/>
    </row>
    <row r="35" spans="1:10" ht="19.7" customHeight="1">
      <c r="A35" s="25" t="str">
        <f>'KCM2 NB'!A44</f>
        <v xml:space="preserve">T.S. Container Lines (M) Sdn Bhd  </v>
      </c>
      <c r="B35" s="11"/>
      <c r="C35" s="10"/>
      <c r="D35" s="10"/>
      <c r="E35" s="115"/>
      <c r="F35" s="60"/>
    </row>
    <row r="36" spans="1:10" ht="15">
      <c r="A36" s="11" t="str">
        <f>'KCM2 NB'!A45</f>
        <v>Suite 11.05, 11TH Floor, MWE Plaza,</v>
      </c>
      <c r="B36" s="11"/>
      <c r="C36" s="10"/>
      <c r="E36" s="116" t="str">
        <f>'KCM2 NB'!E45</f>
        <v xml:space="preserve">BOOKING PLEASE EMAIL TO </v>
      </c>
      <c r="F36" s="61"/>
    </row>
    <row r="37" spans="1:10" ht="15">
      <c r="A37" s="11" t="str">
        <f>'KCM2 NB'!A46</f>
        <v xml:space="preserve">No. 8, Lebuh Farquhar, </v>
      </c>
      <c r="B37" s="11"/>
      <c r="C37" s="24"/>
      <c r="E37" s="116" t="str">
        <f>'KCM2 NB'!E46</f>
        <v>SALES &amp; MARKETING [pen_mktg@tslines.com.my]</v>
      </c>
      <c r="F37" s="61"/>
    </row>
    <row r="38" spans="1:10" ht="15">
      <c r="A38" s="11" t="str">
        <f>'KCM2 NB'!A47</f>
        <v>10200 Penang, Malaysia.</v>
      </c>
      <c r="B38" s="11"/>
      <c r="C38" s="22"/>
      <c r="E38" s="116" t="str">
        <f>'KCM2 NB'!E47</f>
        <v>CUSTOMER SERVICE [pen_cs@tslines.com.my]</v>
      </c>
      <c r="F38" s="62"/>
    </row>
    <row r="39" spans="1:10" ht="15">
      <c r="A39" s="11" t="str">
        <f>'KCM2 NB'!A48</f>
        <v>Tel : 604-262 8808 (Hunting Lines)</v>
      </c>
      <c r="B39" s="11"/>
      <c r="C39" s="11"/>
      <c r="E39" s="116" t="str">
        <f>'KCM2 NB'!E48</f>
        <v>SI/BL RELATED ISSUE [pen_exp_doc@tslines.com.my]</v>
      </c>
      <c r="F39" s="62"/>
    </row>
    <row r="40" spans="1:10" ht="15">
      <c r="A40" s="11" t="str">
        <f>'KCM2 NB'!A49</f>
        <v>Fax : 604-262 8803</v>
      </c>
      <c r="B40" s="11"/>
      <c r="C40" s="11"/>
      <c r="E40" s="117"/>
      <c r="F40" s="62"/>
    </row>
    <row r="41" spans="1:10" ht="15">
      <c r="A41" s="20"/>
      <c r="B41" s="19"/>
      <c r="C41" s="11"/>
      <c r="E41" s="118"/>
      <c r="F41" s="62"/>
    </row>
    <row r="42" spans="1:10" ht="15">
      <c r="A42" s="14" t="str">
        <f>'KCM2 NB'!A51</f>
        <v>SALES &amp; MARKETING [pen_mktg@tslines.com.my]</v>
      </c>
      <c r="B42" s="11"/>
      <c r="C42" s="10"/>
      <c r="E42" s="119" t="str">
        <f>'KCM2 NB'!E51</f>
        <v>CUSTOMER SERVICE [pen_cs@tslines.com.my]</v>
      </c>
      <c r="F42" s="63"/>
      <c r="G42" s="14"/>
      <c r="H42" s="14"/>
      <c r="I42" s="14"/>
      <c r="J42" s="14"/>
    </row>
    <row r="43" spans="1:10" ht="15">
      <c r="A43" s="13" t="str">
        <f>'KCM2 NB'!A52</f>
        <v xml:space="preserve">Wong Barne Gene </v>
      </c>
      <c r="B43" s="11" t="str">
        <f>'KCM2 NB'!B52</f>
        <v xml:space="preserve">019 - 480 7886 </v>
      </c>
      <c r="C43" s="10"/>
      <c r="E43" s="120" t="str">
        <f>'KCM2 NB'!E52</f>
        <v>Syndy Goy</v>
      </c>
      <c r="G43" s="13" t="str">
        <f>'KCM2 NB'!G52</f>
        <v>012 - 494 2710</v>
      </c>
      <c r="H43" s="13"/>
      <c r="I43" s="13"/>
      <c r="J43" s="13"/>
    </row>
    <row r="44" spans="1:10" ht="15">
      <c r="A44" s="10" t="str">
        <f>'KCM2 NB'!A53</f>
        <v>Emily Ng</v>
      </c>
      <c r="B44" s="11" t="str">
        <f>'KCM2 NB'!B53</f>
        <v>010 - 565 0638</v>
      </c>
      <c r="C44" s="10"/>
      <c r="E44" s="120" t="str">
        <f>'KCM2 NB'!E53</f>
        <v>Farhana</v>
      </c>
      <c r="F44" s="64"/>
      <c r="G44" s="13" t="str">
        <f>'KCM2 NB'!G53</f>
        <v>013 - 829 0589</v>
      </c>
      <c r="H44" s="13"/>
      <c r="I44" s="13"/>
      <c r="J44" s="10"/>
    </row>
    <row r="45" spans="1:10" ht="15">
      <c r="A45" s="11" t="str">
        <f>'KCM2 NB'!A54</f>
        <v>Vivian Goh</v>
      </c>
      <c r="B45" s="11" t="str">
        <f>'KCM2 NB'!B54</f>
        <v>012 - 654 5556</v>
      </c>
      <c r="C45" s="10"/>
      <c r="E45" s="120" t="str">
        <f>'KCM2 NB'!E54</f>
        <v>Casey Lim</v>
      </c>
      <c r="F45" s="64"/>
      <c r="G45" s="8" t="str">
        <f>'KCM2 NB'!G54</f>
        <v>012 - 470 1645</v>
      </c>
    </row>
    <row r="46" spans="1:10" ht="15">
      <c r="A46" s="11"/>
      <c r="B46" s="11"/>
      <c r="C46" s="10"/>
      <c r="F46" s="64"/>
    </row>
    <row r="47" spans="1:10" ht="15">
      <c r="F47" s="64"/>
    </row>
    <row r="48" spans="1:10" ht="15">
      <c r="F48" s="64"/>
    </row>
    <row r="49" spans="1:6" ht="15">
      <c r="F49" s="64"/>
    </row>
    <row r="50" spans="1:6" ht="15">
      <c r="A50" s="11"/>
      <c r="B50" s="11"/>
      <c r="C50" s="10"/>
      <c r="D50" s="11"/>
      <c r="E50" s="120"/>
      <c r="F50" s="64"/>
    </row>
    <row r="51" spans="1:6" ht="15">
      <c r="C51" s="11"/>
      <c r="D51" s="10"/>
    </row>
    <row r="52" spans="1:6" ht="15">
      <c r="D52" s="10"/>
    </row>
    <row r="53" spans="1:6" ht="15">
      <c r="E53" s="121"/>
      <c r="F53" s="60"/>
    </row>
  </sheetData>
  <sheetProtection algorithmName="SHA-512" hashValue="ZtSlG/CMGA0JobEz+91CNzxCO+Mp8ge5a7fzViyGo2xYtYdV+3AHuLN0NAgi/CLwvlGBcfhvqrjljpuOTrZeXQ==" saltValue="SDEUB1lD8BcBXkqLkmKl+Q==" spinCount="100000" sheet="1" formatCells="0" formatColumns="0" formatRows="0" sort="0"/>
  <dataConsolidate/>
  <mergeCells count="3">
    <mergeCell ref="B8:D8"/>
    <mergeCell ref="G10:I10"/>
    <mergeCell ref="G11:I11"/>
  </mergeCells>
  <printOptions horizontalCentered="1"/>
  <pageMargins left="0.25" right="0.25" top="0.25" bottom="0.25" header="0" footer="0"/>
  <pageSetup paperSize="9" scale="67" orientation="landscape" r:id="rId1"/>
  <headerFooter alignWithMargins="0"/>
  <drawing r:id="rId2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F2A1F6-0166-4D0E-940A-7CAF6A7B9B1B}">
  <sheetPr>
    <tabColor rgb="FFFFFF00"/>
    <pageSetUpPr fitToPage="1"/>
  </sheetPr>
  <dimension ref="A1:L53"/>
  <sheetViews>
    <sheetView showGridLines="0" showZeros="0" view="pageBreakPreview" zoomScale="85" zoomScaleNormal="90" zoomScaleSheetLayoutView="85" workbookViewId="0">
      <pane xSplit="6" ySplit="14" topLeftCell="G15" activePane="bottomRight" state="frozen"/>
      <selection activeCell="B9" sqref="B9"/>
      <selection pane="topRight" activeCell="B9" sqref="B9"/>
      <selection pane="bottomLeft" activeCell="B9" sqref="B9"/>
      <selection pane="bottomRight" activeCell="G11" sqref="G11:K11"/>
    </sheetView>
  </sheetViews>
  <sheetFormatPr defaultColWidth="11.85546875" defaultRowHeight="15.95" customHeight="1"/>
  <cols>
    <col min="1" max="1" width="30.5703125" style="8" customWidth="1"/>
    <col min="2" max="2" width="6.7109375" style="8" customWidth="1"/>
    <col min="3" max="3" width="9.7109375" style="8" bestFit="1" customWidth="1"/>
    <col min="4" max="4" width="6.7109375" style="8" customWidth="1"/>
    <col min="5" max="5" width="12.7109375" style="113" customWidth="1"/>
    <col min="6" max="6" width="12.7109375" style="58" customWidth="1"/>
    <col min="7" max="7" width="12" style="8" hidden="1" customWidth="1"/>
    <col min="8" max="237" width="11.85546875" style="8"/>
    <col min="238" max="238" width="26.85546875" style="8" customWidth="1"/>
    <col min="239" max="240" width="12" style="8" customWidth="1"/>
    <col min="241" max="241" width="6.5703125" style="8" customWidth="1"/>
    <col min="242" max="253" width="12" style="8" customWidth="1"/>
    <col min="254" max="493" width="11.85546875" style="8"/>
    <col min="494" max="494" width="26.85546875" style="8" customWidth="1"/>
    <col min="495" max="496" width="12" style="8" customWidth="1"/>
    <col min="497" max="497" width="6.5703125" style="8" customWidth="1"/>
    <col min="498" max="509" width="12" style="8" customWidth="1"/>
    <col min="510" max="749" width="11.85546875" style="8"/>
    <col min="750" max="750" width="26.85546875" style="8" customWidth="1"/>
    <col min="751" max="752" width="12" style="8" customWidth="1"/>
    <col min="753" max="753" width="6.5703125" style="8" customWidth="1"/>
    <col min="754" max="765" width="12" style="8" customWidth="1"/>
    <col min="766" max="1005" width="11.85546875" style="8"/>
    <col min="1006" max="1006" width="26.85546875" style="8" customWidth="1"/>
    <col min="1007" max="1008" width="12" style="8" customWidth="1"/>
    <col min="1009" max="1009" width="6.5703125" style="8" customWidth="1"/>
    <col min="1010" max="1021" width="12" style="8" customWidth="1"/>
    <col min="1022" max="1261" width="11.85546875" style="8"/>
    <col min="1262" max="1262" width="26.85546875" style="8" customWidth="1"/>
    <col min="1263" max="1264" width="12" style="8" customWidth="1"/>
    <col min="1265" max="1265" width="6.5703125" style="8" customWidth="1"/>
    <col min="1266" max="1277" width="12" style="8" customWidth="1"/>
    <col min="1278" max="1517" width="11.85546875" style="8"/>
    <col min="1518" max="1518" width="26.85546875" style="8" customWidth="1"/>
    <col min="1519" max="1520" width="12" style="8" customWidth="1"/>
    <col min="1521" max="1521" width="6.5703125" style="8" customWidth="1"/>
    <col min="1522" max="1533" width="12" style="8" customWidth="1"/>
    <col min="1534" max="1773" width="11.85546875" style="8"/>
    <col min="1774" max="1774" width="26.85546875" style="8" customWidth="1"/>
    <col min="1775" max="1776" width="12" style="8" customWidth="1"/>
    <col min="1777" max="1777" width="6.5703125" style="8" customWidth="1"/>
    <col min="1778" max="1789" width="12" style="8" customWidth="1"/>
    <col min="1790" max="2029" width="11.85546875" style="8"/>
    <col min="2030" max="2030" width="26.85546875" style="8" customWidth="1"/>
    <col min="2031" max="2032" width="12" style="8" customWidth="1"/>
    <col min="2033" max="2033" width="6.5703125" style="8" customWidth="1"/>
    <col min="2034" max="2045" width="12" style="8" customWidth="1"/>
    <col min="2046" max="2285" width="11.85546875" style="8"/>
    <col min="2286" max="2286" width="26.85546875" style="8" customWidth="1"/>
    <col min="2287" max="2288" width="12" style="8" customWidth="1"/>
    <col min="2289" max="2289" width="6.5703125" style="8" customWidth="1"/>
    <col min="2290" max="2301" width="12" style="8" customWidth="1"/>
    <col min="2302" max="2541" width="11.85546875" style="8"/>
    <col min="2542" max="2542" width="26.85546875" style="8" customWidth="1"/>
    <col min="2543" max="2544" width="12" style="8" customWidth="1"/>
    <col min="2545" max="2545" width="6.5703125" style="8" customWidth="1"/>
    <col min="2546" max="2557" width="12" style="8" customWidth="1"/>
    <col min="2558" max="2797" width="11.85546875" style="8"/>
    <col min="2798" max="2798" width="26.85546875" style="8" customWidth="1"/>
    <col min="2799" max="2800" width="12" style="8" customWidth="1"/>
    <col min="2801" max="2801" width="6.5703125" style="8" customWidth="1"/>
    <col min="2802" max="2813" width="12" style="8" customWidth="1"/>
    <col min="2814" max="3053" width="11.85546875" style="8"/>
    <col min="3054" max="3054" width="26.85546875" style="8" customWidth="1"/>
    <col min="3055" max="3056" width="12" style="8" customWidth="1"/>
    <col min="3057" max="3057" width="6.5703125" style="8" customWidth="1"/>
    <col min="3058" max="3069" width="12" style="8" customWidth="1"/>
    <col min="3070" max="3309" width="11.85546875" style="8"/>
    <col min="3310" max="3310" width="26.85546875" style="8" customWidth="1"/>
    <col min="3311" max="3312" width="12" style="8" customWidth="1"/>
    <col min="3313" max="3313" width="6.5703125" style="8" customWidth="1"/>
    <col min="3314" max="3325" width="12" style="8" customWidth="1"/>
    <col min="3326" max="3565" width="11.85546875" style="8"/>
    <col min="3566" max="3566" width="26.85546875" style="8" customWidth="1"/>
    <col min="3567" max="3568" width="12" style="8" customWidth="1"/>
    <col min="3569" max="3569" width="6.5703125" style="8" customWidth="1"/>
    <col min="3570" max="3581" width="12" style="8" customWidth="1"/>
    <col min="3582" max="3821" width="11.85546875" style="8"/>
    <col min="3822" max="3822" width="26.85546875" style="8" customWidth="1"/>
    <col min="3823" max="3824" width="12" style="8" customWidth="1"/>
    <col min="3825" max="3825" width="6.5703125" style="8" customWidth="1"/>
    <col min="3826" max="3837" width="12" style="8" customWidth="1"/>
    <col min="3838" max="4077" width="11.85546875" style="8"/>
    <col min="4078" max="4078" width="26.85546875" style="8" customWidth="1"/>
    <col min="4079" max="4080" width="12" style="8" customWidth="1"/>
    <col min="4081" max="4081" width="6.5703125" style="8" customWidth="1"/>
    <col min="4082" max="4093" width="12" style="8" customWidth="1"/>
    <col min="4094" max="4333" width="11.85546875" style="8"/>
    <col min="4334" max="4334" width="26.85546875" style="8" customWidth="1"/>
    <col min="4335" max="4336" width="12" style="8" customWidth="1"/>
    <col min="4337" max="4337" width="6.5703125" style="8" customWidth="1"/>
    <col min="4338" max="4349" width="12" style="8" customWidth="1"/>
    <col min="4350" max="4589" width="11.85546875" style="8"/>
    <col min="4590" max="4590" width="26.85546875" style="8" customWidth="1"/>
    <col min="4591" max="4592" width="12" style="8" customWidth="1"/>
    <col min="4593" max="4593" width="6.5703125" style="8" customWidth="1"/>
    <col min="4594" max="4605" width="12" style="8" customWidth="1"/>
    <col min="4606" max="4845" width="11.85546875" style="8"/>
    <col min="4846" max="4846" width="26.85546875" style="8" customWidth="1"/>
    <col min="4847" max="4848" width="12" style="8" customWidth="1"/>
    <col min="4849" max="4849" width="6.5703125" style="8" customWidth="1"/>
    <col min="4850" max="4861" width="12" style="8" customWidth="1"/>
    <col min="4862" max="5101" width="11.85546875" style="8"/>
    <col min="5102" max="5102" width="26.85546875" style="8" customWidth="1"/>
    <col min="5103" max="5104" width="12" style="8" customWidth="1"/>
    <col min="5105" max="5105" width="6.5703125" style="8" customWidth="1"/>
    <col min="5106" max="5117" width="12" style="8" customWidth="1"/>
    <col min="5118" max="5357" width="11.85546875" style="8"/>
    <col min="5358" max="5358" width="26.85546875" style="8" customWidth="1"/>
    <col min="5359" max="5360" width="12" style="8" customWidth="1"/>
    <col min="5361" max="5361" width="6.5703125" style="8" customWidth="1"/>
    <col min="5362" max="5373" width="12" style="8" customWidth="1"/>
    <col min="5374" max="5613" width="11.85546875" style="8"/>
    <col min="5614" max="5614" width="26.85546875" style="8" customWidth="1"/>
    <col min="5615" max="5616" width="12" style="8" customWidth="1"/>
    <col min="5617" max="5617" width="6.5703125" style="8" customWidth="1"/>
    <col min="5618" max="5629" width="12" style="8" customWidth="1"/>
    <col min="5630" max="5869" width="11.85546875" style="8"/>
    <col min="5870" max="5870" width="26.85546875" style="8" customWidth="1"/>
    <col min="5871" max="5872" width="12" style="8" customWidth="1"/>
    <col min="5873" max="5873" width="6.5703125" style="8" customWidth="1"/>
    <col min="5874" max="5885" width="12" style="8" customWidth="1"/>
    <col min="5886" max="6125" width="11.85546875" style="8"/>
    <col min="6126" max="6126" width="26.85546875" style="8" customWidth="1"/>
    <col min="6127" max="6128" width="12" style="8" customWidth="1"/>
    <col min="6129" max="6129" width="6.5703125" style="8" customWidth="1"/>
    <col min="6130" max="6141" width="12" style="8" customWidth="1"/>
    <col min="6142" max="6381" width="11.85546875" style="8"/>
    <col min="6382" max="6382" width="26.85546875" style="8" customWidth="1"/>
    <col min="6383" max="6384" width="12" style="8" customWidth="1"/>
    <col min="6385" max="6385" width="6.5703125" style="8" customWidth="1"/>
    <col min="6386" max="6397" width="12" style="8" customWidth="1"/>
    <col min="6398" max="6637" width="11.85546875" style="8"/>
    <col min="6638" max="6638" width="26.85546875" style="8" customWidth="1"/>
    <col min="6639" max="6640" width="12" style="8" customWidth="1"/>
    <col min="6641" max="6641" width="6.5703125" style="8" customWidth="1"/>
    <col min="6642" max="6653" width="12" style="8" customWidth="1"/>
    <col min="6654" max="6893" width="11.85546875" style="8"/>
    <col min="6894" max="6894" width="26.85546875" style="8" customWidth="1"/>
    <col min="6895" max="6896" width="12" style="8" customWidth="1"/>
    <col min="6897" max="6897" width="6.5703125" style="8" customWidth="1"/>
    <col min="6898" max="6909" width="12" style="8" customWidth="1"/>
    <col min="6910" max="7149" width="11.85546875" style="8"/>
    <col min="7150" max="7150" width="26.85546875" style="8" customWidth="1"/>
    <col min="7151" max="7152" width="12" style="8" customWidth="1"/>
    <col min="7153" max="7153" width="6.5703125" style="8" customWidth="1"/>
    <col min="7154" max="7165" width="12" style="8" customWidth="1"/>
    <col min="7166" max="7405" width="11.85546875" style="8"/>
    <col min="7406" max="7406" width="26.85546875" style="8" customWidth="1"/>
    <col min="7407" max="7408" width="12" style="8" customWidth="1"/>
    <col min="7409" max="7409" width="6.5703125" style="8" customWidth="1"/>
    <col min="7410" max="7421" width="12" style="8" customWidth="1"/>
    <col min="7422" max="7661" width="11.85546875" style="8"/>
    <col min="7662" max="7662" width="26.85546875" style="8" customWidth="1"/>
    <col min="7663" max="7664" width="12" style="8" customWidth="1"/>
    <col min="7665" max="7665" width="6.5703125" style="8" customWidth="1"/>
    <col min="7666" max="7677" width="12" style="8" customWidth="1"/>
    <col min="7678" max="7917" width="11.85546875" style="8"/>
    <col min="7918" max="7918" width="26.85546875" style="8" customWidth="1"/>
    <col min="7919" max="7920" width="12" style="8" customWidth="1"/>
    <col min="7921" max="7921" width="6.5703125" style="8" customWidth="1"/>
    <col min="7922" max="7933" width="12" style="8" customWidth="1"/>
    <col min="7934" max="8173" width="11.85546875" style="8"/>
    <col min="8174" max="8174" width="26.85546875" style="8" customWidth="1"/>
    <col min="8175" max="8176" width="12" style="8" customWidth="1"/>
    <col min="8177" max="8177" width="6.5703125" style="8" customWidth="1"/>
    <col min="8178" max="8189" width="12" style="8" customWidth="1"/>
    <col min="8190" max="8429" width="11.85546875" style="8"/>
    <col min="8430" max="8430" width="26.85546875" style="8" customWidth="1"/>
    <col min="8431" max="8432" width="12" style="8" customWidth="1"/>
    <col min="8433" max="8433" width="6.5703125" style="8" customWidth="1"/>
    <col min="8434" max="8445" width="12" style="8" customWidth="1"/>
    <col min="8446" max="8685" width="11.85546875" style="8"/>
    <col min="8686" max="8686" width="26.85546875" style="8" customWidth="1"/>
    <col min="8687" max="8688" width="12" style="8" customWidth="1"/>
    <col min="8689" max="8689" width="6.5703125" style="8" customWidth="1"/>
    <col min="8690" max="8701" width="12" style="8" customWidth="1"/>
    <col min="8702" max="8941" width="11.85546875" style="8"/>
    <col min="8942" max="8942" width="26.85546875" style="8" customWidth="1"/>
    <col min="8943" max="8944" width="12" style="8" customWidth="1"/>
    <col min="8945" max="8945" width="6.5703125" style="8" customWidth="1"/>
    <col min="8946" max="8957" width="12" style="8" customWidth="1"/>
    <col min="8958" max="9197" width="11.85546875" style="8"/>
    <col min="9198" max="9198" width="26.85546875" style="8" customWidth="1"/>
    <col min="9199" max="9200" width="12" style="8" customWidth="1"/>
    <col min="9201" max="9201" width="6.5703125" style="8" customWidth="1"/>
    <col min="9202" max="9213" width="12" style="8" customWidth="1"/>
    <col min="9214" max="9453" width="11.85546875" style="8"/>
    <col min="9454" max="9454" width="26.85546875" style="8" customWidth="1"/>
    <col min="9455" max="9456" width="12" style="8" customWidth="1"/>
    <col min="9457" max="9457" width="6.5703125" style="8" customWidth="1"/>
    <col min="9458" max="9469" width="12" style="8" customWidth="1"/>
    <col min="9470" max="9709" width="11.85546875" style="8"/>
    <col min="9710" max="9710" width="26.85546875" style="8" customWidth="1"/>
    <col min="9711" max="9712" width="12" style="8" customWidth="1"/>
    <col min="9713" max="9713" width="6.5703125" style="8" customWidth="1"/>
    <col min="9714" max="9725" width="12" style="8" customWidth="1"/>
    <col min="9726" max="9965" width="11.85546875" style="8"/>
    <col min="9966" max="9966" width="26.85546875" style="8" customWidth="1"/>
    <col min="9967" max="9968" width="12" style="8" customWidth="1"/>
    <col min="9969" max="9969" width="6.5703125" style="8" customWidth="1"/>
    <col min="9970" max="9981" width="12" style="8" customWidth="1"/>
    <col min="9982" max="10221" width="11.85546875" style="8"/>
    <col min="10222" max="10222" width="26.85546875" style="8" customWidth="1"/>
    <col min="10223" max="10224" width="12" style="8" customWidth="1"/>
    <col min="10225" max="10225" width="6.5703125" style="8" customWidth="1"/>
    <col min="10226" max="10237" width="12" style="8" customWidth="1"/>
    <col min="10238" max="10477" width="11.85546875" style="8"/>
    <col min="10478" max="10478" width="26.85546875" style="8" customWidth="1"/>
    <col min="10479" max="10480" width="12" style="8" customWidth="1"/>
    <col min="10481" max="10481" width="6.5703125" style="8" customWidth="1"/>
    <col min="10482" max="10493" width="12" style="8" customWidth="1"/>
    <col min="10494" max="10733" width="11.85546875" style="8"/>
    <col min="10734" max="10734" width="26.85546875" style="8" customWidth="1"/>
    <col min="10735" max="10736" width="12" style="8" customWidth="1"/>
    <col min="10737" max="10737" width="6.5703125" style="8" customWidth="1"/>
    <col min="10738" max="10749" width="12" style="8" customWidth="1"/>
    <col min="10750" max="10989" width="11.85546875" style="8"/>
    <col min="10990" max="10990" width="26.85546875" style="8" customWidth="1"/>
    <col min="10991" max="10992" width="12" style="8" customWidth="1"/>
    <col min="10993" max="10993" width="6.5703125" style="8" customWidth="1"/>
    <col min="10994" max="11005" width="12" style="8" customWidth="1"/>
    <col min="11006" max="11245" width="11.85546875" style="8"/>
    <col min="11246" max="11246" width="26.85546875" style="8" customWidth="1"/>
    <col min="11247" max="11248" width="12" style="8" customWidth="1"/>
    <col min="11249" max="11249" width="6.5703125" style="8" customWidth="1"/>
    <col min="11250" max="11261" width="12" style="8" customWidth="1"/>
    <col min="11262" max="11501" width="11.85546875" style="8"/>
    <col min="11502" max="11502" width="26.85546875" style="8" customWidth="1"/>
    <col min="11503" max="11504" width="12" style="8" customWidth="1"/>
    <col min="11505" max="11505" width="6.5703125" style="8" customWidth="1"/>
    <col min="11506" max="11517" width="12" style="8" customWidth="1"/>
    <col min="11518" max="11757" width="11.85546875" style="8"/>
    <col min="11758" max="11758" width="26.85546875" style="8" customWidth="1"/>
    <col min="11759" max="11760" width="12" style="8" customWidth="1"/>
    <col min="11761" max="11761" width="6.5703125" style="8" customWidth="1"/>
    <col min="11762" max="11773" width="12" style="8" customWidth="1"/>
    <col min="11774" max="12013" width="11.85546875" style="8"/>
    <col min="12014" max="12014" width="26.85546875" style="8" customWidth="1"/>
    <col min="12015" max="12016" width="12" style="8" customWidth="1"/>
    <col min="12017" max="12017" width="6.5703125" style="8" customWidth="1"/>
    <col min="12018" max="12029" width="12" style="8" customWidth="1"/>
    <col min="12030" max="12269" width="11.85546875" style="8"/>
    <col min="12270" max="12270" width="26.85546875" style="8" customWidth="1"/>
    <col min="12271" max="12272" width="12" style="8" customWidth="1"/>
    <col min="12273" max="12273" width="6.5703125" style="8" customWidth="1"/>
    <col min="12274" max="12285" width="12" style="8" customWidth="1"/>
    <col min="12286" max="12525" width="11.85546875" style="8"/>
    <col min="12526" max="12526" width="26.85546875" style="8" customWidth="1"/>
    <col min="12527" max="12528" width="12" style="8" customWidth="1"/>
    <col min="12529" max="12529" width="6.5703125" style="8" customWidth="1"/>
    <col min="12530" max="12541" width="12" style="8" customWidth="1"/>
    <col min="12542" max="12781" width="11.85546875" style="8"/>
    <col min="12782" max="12782" width="26.85546875" style="8" customWidth="1"/>
    <col min="12783" max="12784" width="12" style="8" customWidth="1"/>
    <col min="12785" max="12785" width="6.5703125" style="8" customWidth="1"/>
    <col min="12786" max="12797" width="12" style="8" customWidth="1"/>
    <col min="12798" max="13037" width="11.85546875" style="8"/>
    <col min="13038" max="13038" width="26.85546875" style="8" customWidth="1"/>
    <col min="13039" max="13040" width="12" style="8" customWidth="1"/>
    <col min="13041" max="13041" width="6.5703125" style="8" customWidth="1"/>
    <col min="13042" max="13053" width="12" style="8" customWidth="1"/>
    <col min="13054" max="13293" width="11.85546875" style="8"/>
    <col min="13294" max="13294" width="26.85546875" style="8" customWidth="1"/>
    <col min="13295" max="13296" width="12" style="8" customWidth="1"/>
    <col min="13297" max="13297" width="6.5703125" style="8" customWidth="1"/>
    <col min="13298" max="13309" width="12" style="8" customWidth="1"/>
    <col min="13310" max="13549" width="11.85546875" style="8"/>
    <col min="13550" max="13550" width="26.85546875" style="8" customWidth="1"/>
    <col min="13551" max="13552" width="12" style="8" customWidth="1"/>
    <col min="13553" max="13553" width="6.5703125" style="8" customWidth="1"/>
    <col min="13554" max="13565" width="12" style="8" customWidth="1"/>
    <col min="13566" max="13805" width="11.85546875" style="8"/>
    <col min="13806" max="13806" width="26.85546875" style="8" customWidth="1"/>
    <col min="13807" max="13808" width="12" style="8" customWidth="1"/>
    <col min="13809" max="13809" width="6.5703125" style="8" customWidth="1"/>
    <col min="13810" max="13821" width="12" style="8" customWidth="1"/>
    <col min="13822" max="14061" width="11.85546875" style="8"/>
    <col min="14062" max="14062" width="26.85546875" style="8" customWidth="1"/>
    <col min="14063" max="14064" width="12" style="8" customWidth="1"/>
    <col min="14065" max="14065" width="6.5703125" style="8" customWidth="1"/>
    <col min="14066" max="14077" width="12" style="8" customWidth="1"/>
    <col min="14078" max="14317" width="11.85546875" style="8"/>
    <col min="14318" max="14318" width="26.85546875" style="8" customWidth="1"/>
    <col min="14319" max="14320" width="12" style="8" customWidth="1"/>
    <col min="14321" max="14321" width="6.5703125" style="8" customWidth="1"/>
    <col min="14322" max="14333" width="12" style="8" customWidth="1"/>
    <col min="14334" max="14573" width="11.85546875" style="8"/>
    <col min="14574" max="14574" width="26.85546875" style="8" customWidth="1"/>
    <col min="14575" max="14576" width="12" style="8" customWidth="1"/>
    <col min="14577" max="14577" width="6.5703125" style="8" customWidth="1"/>
    <col min="14578" max="14589" width="12" style="8" customWidth="1"/>
    <col min="14590" max="14829" width="11.85546875" style="8"/>
    <col min="14830" max="14830" width="26.85546875" style="8" customWidth="1"/>
    <col min="14831" max="14832" width="12" style="8" customWidth="1"/>
    <col min="14833" max="14833" width="6.5703125" style="8" customWidth="1"/>
    <col min="14834" max="14845" width="12" style="8" customWidth="1"/>
    <col min="14846" max="15085" width="11.85546875" style="8"/>
    <col min="15086" max="15086" width="26.85546875" style="8" customWidth="1"/>
    <col min="15087" max="15088" width="12" style="8" customWidth="1"/>
    <col min="15089" max="15089" width="6.5703125" style="8" customWidth="1"/>
    <col min="15090" max="15101" width="12" style="8" customWidth="1"/>
    <col min="15102" max="15341" width="11.85546875" style="8"/>
    <col min="15342" max="15342" width="26.85546875" style="8" customWidth="1"/>
    <col min="15343" max="15344" width="12" style="8" customWidth="1"/>
    <col min="15345" max="15345" width="6.5703125" style="8" customWidth="1"/>
    <col min="15346" max="15357" width="12" style="8" customWidth="1"/>
    <col min="15358" max="15597" width="11.85546875" style="8"/>
    <col min="15598" max="15598" width="26.85546875" style="8" customWidth="1"/>
    <col min="15599" max="15600" width="12" style="8" customWidth="1"/>
    <col min="15601" max="15601" width="6.5703125" style="8" customWidth="1"/>
    <col min="15602" max="15613" width="12" style="8" customWidth="1"/>
    <col min="15614" max="15853" width="11.85546875" style="8"/>
    <col min="15854" max="15854" width="26.85546875" style="8" customWidth="1"/>
    <col min="15855" max="15856" width="12" style="8" customWidth="1"/>
    <col min="15857" max="15857" width="6.5703125" style="8" customWidth="1"/>
    <col min="15858" max="15869" width="12" style="8" customWidth="1"/>
    <col min="15870" max="16109" width="11.85546875" style="8"/>
    <col min="16110" max="16110" width="26.85546875" style="8" customWidth="1"/>
    <col min="16111" max="16112" width="12" style="8" customWidth="1"/>
    <col min="16113" max="16113" width="6.5703125" style="8" customWidth="1"/>
    <col min="16114" max="16125" width="12" style="8" customWidth="1"/>
    <col min="16126" max="16384" width="11.85546875" style="8"/>
  </cols>
  <sheetData>
    <row r="1" spans="1:11" s="43" customFormat="1" ht="12.75">
      <c r="E1" s="106"/>
      <c r="F1" s="52"/>
    </row>
    <row r="2" spans="1:11" s="43" customFormat="1" ht="12.75">
      <c r="E2" s="106"/>
      <c r="F2" s="52"/>
    </row>
    <row r="3" spans="1:11" s="43" customFormat="1" ht="12.75">
      <c r="E3" s="106"/>
      <c r="F3" s="52"/>
    </row>
    <row r="4" spans="1:11" s="43" customFormat="1" ht="11.25" customHeight="1">
      <c r="D4" s="106"/>
      <c r="E4" s="52"/>
      <c r="F4" s="52"/>
    </row>
    <row r="5" spans="1:11" s="43" customFormat="1" ht="12.75">
      <c r="D5" s="106"/>
      <c r="E5" s="52"/>
      <c r="F5" s="52"/>
    </row>
    <row r="6" spans="1:11" s="43" customFormat="1" ht="12.75">
      <c r="D6" s="106"/>
      <c r="E6" s="52"/>
      <c r="F6" s="52"/>
    </row>
    <row r="7" spans="1:11" s="43" customFormat="1" ht="31.5" customHeight="1">
      <c r="A7" s="150" t="s">
        <v>336</v>
      </c>
      <c r="B7" s="150"/>
      <c r="C7" s="150"/>
      <c r="D7" s="150"/>
      <c r="E7" s="150"/>
      <c r="F7" s="150"/>
      <c r="G7" s="195"/>
      <c r="H7" s="195"/>
      <c r="I7" s="195"/>
      <c r="J7" s="281"/>
      <c r="K7" s="281"/>
    </row>
    <row r="8" spans="1:11" s="43" customFormat="1" ht="21">
      <c r="A8" s="103">
        <f>FDR!A8</f>
        <v>44896</v>
      </c>
      <c r="B8" s="295">
        <f>FDR!B8</f>
        <v>44896</v>
      </c>
      <c r="C8" s="295"/>
      <c r="D8" s="295"/>
      <c r="E8" s="52"/>
      <c r="F8" s="52"/>
    </row>
    <row r="9" spans="1:11" s="43" customFormat="1" ht="25.5" customHeight="1">
      <c r="A9" s="46" t="s">
        <v>335</v>
      </c>
      <c r="B9" s="46"/>
      <c r="C9" s="45"/>
      <c r="D9" s="107"/>
      <c r="E9" s="53"/>
      <c r="F9" s="77"/>
      <c r="G9" s="278"/>
    </row>
    <row r="10" spans="1:11" s="34" customFormat="1" ht="15">
      <c r="A10" s="42"/>
      <c r="B10" s="42"/>
      <c r="C10" s="42"/>
      <c r="D10" s="108"/>
      <c r="E10" s="54" t="s">
        <v>41</v>
      </c>
      <c r="F10" s="102" t="s">
        <v>43</v>
      </c>
      <c r="G10" s="323" t="s">
        <v>270</v>
      </c>
      <c r="H10" s="313"/>
      <c r="I10" s="313"/>
      <c r="J10" s="313"/>
      <c r="K10" s="314"/>
    </row>
    <row r="11" spans="1:11" s="34" customFormat="1" ht="15">
      <c r="A11" s="39" t="s">
        <v>48</v>
      </c>
      <c r="B11" s="39" t="s">
        <v>49</v>
      </c>
      <c r="C11" s="39" t="s">
        <v>50</v>
      </c>
      <c r="D11" s="109" t="s">
        <v>51</v>
      </c>
      <c r="E11" s="55" t="s">
        <v>52</v>
      </c>
      <c r="F11" s="169" t="s">
        <v>95</v>
      </c>
      <c r="G11" s="323" t="s">
        <v>271</v>
      </c>
      <c r="H11" s="313"/>
      <c r="I11" s="313"/>
      <c r="J11" s="313"/>
      <c r="K11" s="314"/>
    </row>
    <row r="12" spans="1:11" s="34" customFormat="1" ht="15">
      <c r="A12" s="39"/>
      <c r="B12" s="39"/>
      <c r="C12" s="39"/>
      <c r="D12" s="109"/>
      <c r="E12" s="55"/>
      <c r="F12" s="95"/>
      <c r="G12" s="220" t="s">
        <v>300</v>
      </c>
      <c r="H12" s="130" t="s">
        <v>265</v>
      </c>
      <c r="I12" s="130" t="s">
        <v>302</v>
      </c>
      <c r="J12" s="130" t="s">
        <v>303</v>
      </c>
      <c r="K12" s="130" t="s">
        <v>264</v>
      </c>
    </row>
    <row r="13" spans="1:11" s="34" customFormat="1" ht="63" customHeight="1">
      <c r="A13" s="39"/>
      <c r="B13" s="39"/>
      <c r="C13" s="40"/>
      <c r="D13" s="109"/>
      <c r="E13" s="55"/>
      <c r="F13" s="95"/>
      <c r="G13" s="222" t="s">
        <v>301</v>
      </c>
      <c r="H13" s="219" t="s">
        <v>274</v>
      </c>
      <c r="I13" s="219" t="s">
        <v>273</v>
      </c>
      <c r="J13" s="219" t="s">
        <v>275</v>
      </c>
      <c r="K13" s="219" t="s">
        <v>304</v>
      </c>
    </row>
    <row r="14" spans="1:11" s="34" customFormat="1" ht="15">
      <c r="A14" s="38"/>
      <c r="B14" s="38"/>
      <c r="C14" s="38"/>
      <c r="D14" s="110"/>
      <c r="E14" s="56"/>
      <c r="F14" s="126">
        <f>(F15-E15)</f>
        <v>12</v>
      </c>
      <c r="G14" s="127">
        <f>G15-E15</f>
        <v>32</v>
      </c>
      <c r="H14" s="128">
        <f>H15-E15</f>
        <v>42</v>
      </c>
      <c r="I14" s="128">
        <f>I15-E15</f>
        <v>45</v>
      </c>
      <c r="J14" s="170">
        <f>J15-E15</f>
        <v>48</v>
      </c>
      <c r="K14" s="170">
        <f>K15-E15</f>
        <v>51</v>
      </c>
    </row>
    <row r="15" spans="1:11" s="34" customFormat="1" ht="24.95" customHeight="1">
      <c r="A15" s="90" t="str">
        <f>'KCM2 NB'!A15</f>
        <v>NOTHERN GENERAL</v>
      </c>
      <c r="B15" s="90" t="str">
        <f>'KCM2 NB'!B15</f>
        <v>NTGR</v>
      </c>
      <c r="C15" s="90" t="str">
        <f>'KCM2 NB'!C15</f>
        <v>0BYCSN</v>
      </c>
      <c r="D15" s="105">
        <f>'KCM2 NB'!D15</f>
        <v>44900</v>
      </c>
      <c r="E15" s="92">
        <f>'KCM2 NB'!E15</f>
        <v>44900</v>
      </c>
      <c r="F15" s="187">
        <f>E15+12</f>
        <v>44912</v>
      </c>
      <c r="G15" s="69">
        <f>F15+20</f>
        <v>44932</v>
      </c>
      <c r="H15" s="70">
        <f>F15+30</f>
        <v>44942</v>
      </c>
      <c r="I15" s="70">
        <f>F15+33</f>
        <v>44945</v>
      </c>
      <c r="J15" s="213">
        <f>F15+36</f>
        <v>44948</v>
      </c>
      <c r="K15" s="70">
        <f>F15+39</f>
        <v>44951</v>
      </c>
    </row>
    <row r="16" spans="1:11" s="34" customFormat="1" ht="24.95" customHeight="1">
      <c r="A16" s="90" t="str">
        <f>'KCM2 NB'!A16</f>
        <v>QINGDAO TOWER</v>
      </c>
      <c r="B16" s="90" t="str">
        <f>'KCM2 NB'!B16</f>
        <v>QDTR</v>
      </c>
      <c r="C16" s="90" t="str">
        <f>'KCM2 NB'!C16</f>
        <v>0BYCWN</v>
      </c>
      <c r="D16" s="105">
        <f>'KCM2 NB'!D16</f>
        <v>44907</v>
      </c>
      <c r="E16" s="92">
        <f>'KCM2 NB'!E16</f>
        <v>44907</v>
      </c>
      <c r="F16" s="187">
        <f t="shared" ref="F16:F25" si="0">E16+12</f>
        <v>44919</v>
      </c>
      <c r="G16" s="69">
        <f t="shared" ref="G16:G25" si="1">F16+20</f>
        <v>44939</v>
      </c>
      <c r="H16" s="70">
        <f t="shared" ref="H16:H25" si="2">F16+30</f>
        <v>44949</v>
      </c>
      <c r="I16" s="70">
        <f t="shared" ref="I16:I25" si="3">F16+33</f>
        <v>44952</v>
      </c>
      <c r="J16" s="213">
        <f t="shared" ref="J16:J25" si="4">F16+36</f>
        <v>44955</v>
      </c>
      <c r="K16" s="70">
        <f t="shared" ref="K16:K25" si="5">F16+39</f>
        <v>44958</v>
      </c>
    </row>
    <row r="17" spans="1:12" s="34" customFormat="1" ht="24.95" customHeight="1">
      <c r="A17" s="90" t="str">
        <f>'KCM2 NB'!A17</f>
        <v>HONGKONG BRIDGE</v>
      </c>
      <c r="B17" s="90" t="str">
        <f>'KCM2 NB'!B17</f>
        <v>HKBG</v>
      </c>
      <c r="C17" s="90" t="str">
        <f>'KCM2 NB'!C17</f>
        <v>0BYCUN</v>
      </c>
      <c r="D17" s="105">
        <f>'KCM2 NB'!D17</f>
        <v>44914</v>
      </c>
      <c r="E17" s="92">
        <f>'KCM2 NB'!E17</f>
        <v>44914</v>
      </c>
      <c r="F17" s="187">
        <f t="shared" ref="F17" si="6">E17+12</f>
        <v>44926</v>
      </c>
      <c r="G17" s="69">
        <f t="shared" ref="G17" si="7">F17+20</f>
        <v>44946</v>
      </c>
      <c r="H17" s="70">
        <f t="shared" ref="H17" si="8">F17+30</f>
        <v>44956</v>
      </c>
      <c r="I17" s="70">
        <f t="shared" ref="I17" si="9">F17+33</f>
        <v>44959</v>
      </c>
      <c r="J17" s="213">
        <f t="shared" ref="J17" si="10">F17+36</f>
        <v>44962</v>
      </c>
      <c r="K17" s="70">
        <f t="shared" ref="K17" si="11">F17+39</f>
        <v>44965</v>
      </c>
      <c r="L17" s="197"/>
    </row>
    <row r="18" spans="1:12" s="34" customFormat="1" ht="24.95" customHeight="1">
      <c r="A18" s="90" t="str">
        <f>'KCM2 NB'!A18</f>
        <v>CMA CGM SANTOS</v>
      </c>
      <c r="B18" s="90" t="str">
        <f>'KCM2 NB'!B18</f>
        <v>CSAN</v>
      </c>
      <c r="C18" s="90" t="str">
        <f>'KCM2 NB'!C18</f>
        <v>0BYCYN</v>
      </c>
      <c r="D18" s="105">
        <f>'KCM2 NB'!D18</f>
        <v>44921</v>
      </c>
      <c r="E18" s="92">
        <f>'KCM2 NB'!E18</f>
        <v>44921</v>
      </c>
      <c r="F18" s="187">
        <f t="shared" ref="F18" si="12">E18+12</f>
        <v>44933</v>
      </c>
      <c r="G18" s="69">
        <f t="shared" ref="G18" si="13">F18+20</f>
        <v>44953</v>
      </c>
      <c r="H18" s="70">
        <f t="shared" ref="H18" si="14">F18+30</f>
        <v>44963</v>
      </c>
      <c r="I18" s="70">
        <f t="shared" ref="I18" si="15">F18+33</f>
        <v>44966</v>
      </c>
      <c r="J18" s="213">
        <f t="shared" ref="J18" si="16">F18+36</f>
        <v>44969</v>
      </c>
      <c r="K18" s="70">
        <f t="shared" ref="K18" si="17">F18+39</f>
        <v>44972</v>
      </c>
    </row>
    <row r="19" spans="1:12" s="34" customFormat="1" ht="24.95" customHeight="1">
      <c r="A19" s="90" t="str">
        <f>'KCM2 NB'!A19</f>
        <v>CMA CGM SAVANNAH</v>
      </c>
      <c r="B19" s="90" t="str">
        <f>'KCM2 NB'!B19</f>
        <v>CSVN</v>
      </c>
      <c r="C19" s="90" t="str">
        <f>'KCM2 NB'!C19</f>
        <v>0BYD0N</v>
      </c>
      <c r="D19" s="247">
        <f>'KCM2 NB'!D19</f>
        <v>44928</v>
      </c>
      <c r="E19" s="272">
        <f>'KCM2 NB'!E19</f>
        <v>44928</v>
      </c>
      <c r="F19" s="187">
        <f t="shared" si="0"/>
        <v>44940</v>
      </c>
      <c r="G19" s="69">
        <f t="shared" si="1"/>
        <v>44960</v>
      </c>
      <c r="H19" s="70">
        <f t="shared" si="2"/>
        <v>44970</v>
      </c>
      <c r="I19" s="70">
        <f t="shared" si="3"/>
        <v>44973</v>
      </c>
      <c r="J19" s="213">
        <f t="shared" si="4"/>
        <v>44976</v>
      </c>
      <c r="K19" s="70">
        <f t="shared" si="5"/>
        <v>44979</v>
      </c>
    </row>
    <row r="20" spans="1:12" s="34" customFormat="1" ht="24.95" customHeight="1">
      <c r="A20" s="90" t="str">
        <f>'KCM2 NB'!A20</f>
        <v>CMA  CGM PUGET</v>
      </c>
      <c r="B20" s="90" t="str">
        <f>'KCM2 NB'!B20</f>
        <v>CMPG</v>
      </c>
      <c r="C20" s="90" t="str">
        <f>'KCM2 NB'!C20</f>
        <v>0BYD2N</v>
      </c>
      <c r="D20" s="105">
        <f>'KCM2 NB'!D20</f>
        <v>44935</v>
      </c>
      <c r="E20" s="92">
        <f>'KCM2 NB'!E20</f>
        <v>44935</v>
      </c>
      <c r="F20" s="187">
        <f t="shared" si="0"/>
        <v>44947</v>
      </c>
      <c r="G20" s="69">
        <f t="shared" si="1"/>
        <v>44967</v>
      </c>
      <c r="H20" s="70">
        <f t="shared" si="2"/>
        <v>44977</v>
      </c>
      <c r="I20" s="70">
        <f t="shared" si="3"/>
        <v>44980</v>
      </c>
      <c r="J20" s="213">
        <f t="shared" si="4"/>
        <v>44983</v>
      </c>
      <c r="K20" s="70">
        <f t="shared" si="5"/>
        <v>44986</v>
      </c>
    </row>
    <row r="21" spans="1:12" s="34" customFormat="1" ht="24.95" customHeight="1">
      <c r="A21" s="90" t="str">
        <f>'KCM2 NB'!A21</f>
        <v>QINGDAO TOWER</v>
      </c>
      <c r="B21" s="90" t="str">
        <f>'KCM2 NB'!B21</f>
        <v>QDTR</v>
      </c>
      <c r="C21" s="90" t="str">
        <f>'KCM2 NB'!C21</f>
        <v>0BYD4N</v>
      </c>
      <c r="D21" s="105">
        <f>'KCM2 NB'!D21</f>
        <v>44942</v>
      </c>
      <c r="E21" s="92">
        <f>'KCM2 NB'!E21</f>
        <v>44942</v>
      </c>
      <c r="F21" s="187">
        <f t="shared" ref="F21" si="18">E21+12</f>
        <v>44954</v>
      </c>
      <c r="G21" s="69">
        <f t="shared" ref="G21" si="19">F21+20</f>
        <v>44974</v>
      </c>
      <c r="H21" s="70">
        <f t="shared" ref="H21" si="20">F21+30</f>
        <v>44984</v>
      </c>
      <c r="I21" s="70">
        <f t="shared" ref="I21" si="21">F21+33</f>
        <v>44987</v>
      </c>
      <c r="J21" s="213">
        <f t="shared" ref="J21" si="22">F21+36</f>
        <v>44990</v>
      </c>
      <c r="K21" s="70">
        <f t="shared" ref="K21" si="23">F21+39</f>
        <v>44993</v>
      </c>
    </row>
    <row r="22" spans="1:12" s="34" customFormat="1" ht="24.95" customHeight="1">
      <c r="A22" s="90" t="str">
        <f>'KCM2 NB'!A22</f>
        <v>HONGKONG BRIDGE</v>
      </c>
      <c r="B22" s="90" t="str">
        <f>'KCM2 NB'!B22</f>
        <v>HKBG</v>
      </c>
      <c r="C22" s="90" t="str">
        <f>'KCM2 NB'!C22</f>
        <v>0BYD6N</v>
      </c>
      <c r="D22" s="105">
        <f>'KCM2 NB'!D22</f>
        <v>44949</v>
      </c>
      <c r="E22" s="92">
        <f>'KCM2 NB'!E22</f>
        <v>44949</v>
      </c>
      <c r="F22" s="187">
        <f t="shared" si="0"/>
        <v>44961</v>
      </c>
      <c r="G22" s="69">
        <f t="shared" si="1"/>
        <v>44981</v>
      </c>
      <c r="H22" s="70">
        <f t="shared" si="2"/>
        <v>44991</v>
      </c>
      <c r="I22" s="70">
        <f t="shared" si="3"/>
        <v>44994</v>
      </c>
      <c r="J22" s="213">
        <f t="shared" si="4"/>
        <v>44997</v>
      </c>
      <c r="K22" s="70">
        <f t="shared" si="5"/>
        <v>45000</v>
      </c>
    </row>
    <row r="23" spans="1:12" s="34" customFormat="1" ht="24.95" customHeight="1">
      <c r="A23" s="90" t="str">
        <f>'KCM2 NB'!A23</f>
        <v>CMA CGM SANTOS</v>
      </c>
      <c r="B23" s="90" t="str">
        <f>'KCM2 NB'!B23</f>
        <v>CSAN</v>
      </c>
      <c r="C23" s="90" t="str">
        <f>'KCM2 NB'!C23</f>
        <v>0BYD8N</v>
      </c>
      <c r="D23" s="105">
        <f>'KCM2 NB'!D23</f>
        <v>44956</v>
      </c>
      <c r="E23" s="92">
        <f>'KCM2 NB'!E23</f>
        <v>44956</v>
      </c>
      <c r="F23" s="187">
        <f t="shared" si="0"/>
        <v>44968</v>
      </c>
      <c r="G23" s="69">
        <f t="shared" si="1"/>
        <v>44988</v>
      </c>
      <c r="H23" s="70">
        <f t="shared" si="2"/>
        <v>44998</v>
      </c>
      <c r="I23" s="70">
        <f t="shared" si="3"/>
        <v>45001</v>
      </c>
      <c r="J23" s="213">
        <f t="shared" si="4"/>
        <v>45004</v>
      </c>
      <c r="K23" s="70">
        <f t="shared" si="5"/>
        <v>45007</v>
      </c>
    </row>
    <row r="24" spans="1:12" s="34" customFormat="1" ht="24.95" customHeight="1">
      <c r="A24" s="90" t="str">
        <f>'KCM2 NB'!A24</f>
        <v>CMA CGM SAVANNAH</v>
      </c>
      <c r="B24" s="90" t="str">
        <f>'KCM2 NB'!B24</f>
        <v>CSVN</v>
      </c>
      <c r="C24" s="90" t="str">
        <f>'KCM2 NB'!C24</f>
        <v>0BYEAN</v>
      </c>
      <c r="D24" s="105">
        <f>'KCM2 NB'!D24</f>
        <v>44963</v>
      </c>
      <c r="E24" s="92">
        <f>'KCM2 NB'!E24</f>
        <v>44963</v>
      </c>
      <c r="F24" s="187">
        <f t="shared" si="0"/>
        <v>44975</v>
      </c>
      <c r="G24" s="69">
        <f t="shared" si="1"/>
        <v>44995</v>
      </c>
      <c r="H24" s="70">
        <f t="shared" si="2"/>
        <v>45005</v>
      </c>
      <c r="I24" s="70">
        <f t="shared" si="3"/>
        <v>45008</v>
      </c>
      <c r="J24" s="213">
        <f t="shared" si="4"/>
        <v>45011</v>
      </c>
      <c r="K24" s="70">
        <f t="shared" si="5"/>
        <v>45014</v>
      </c>
    </row>
    <row r="25" spans="1:12" s="34" customFormat="1" ht="24.95" customHeight="1">
      <c r="A25" s="90" t="str">
        <f>'KCM2 NB'!A25</f>
        <v>CMA CGM PUGET</v>
      </c>
      <c r="B25" s="90" t="str">
        <f>'KCM2 NB'!B25</f>
        <v>CMPG</v>
      </c>
      <c r="C25" s="90" t="str">
        <f>'KCM2 NB'!C25</f>
        <v>0BYECN</v>
      </c>
      <c r="D25" s="105">
        <f>'KCM2 NB'!D25</f>
        <v>44970</v>
      </c>
      <c r="E25" s="92">
        <f>'KCM2 NB'!E25</f>
        <v>44970</v>
      </c>
      <c r="F25" s="187">
        <f t="shared" si="0"/>
        <v>44982</v>
      </c>
      <c r="G25" s="69">
        <f t="shared" si="1"/>
        <v>45002</v>
      </c>
      <c r="H25" s="70">
        <f t="shared" si="2"/>
        <v>45012</v>
      </c>
      <c r="I25" s="70">
        <f t="shared" si="3"/>
        <v>45015</v>
      </c>
      <c r="J25" s="213">
        <f t="shared" si="4"/>
        <v>45018</v>
      </c>
      <c r="K25" s="70">
        <f t="shared" si="5"/>
        <v>45021</v>
      </c>
    </row>
    <row r="26" spans="1:12" s="27" customFormat="1" ht="15">
      <c r="A26" s="33" t="str">
        <f>FDR!A35</f>
        <v>* ABOVE SCHEDULES ARE SUBJECT TO CHANGE WITH/WITHOUT PRIOR NOTICE</v>
      </c>
      <c r="B26" s="33"/>
      <c r="C26" s="30"/>
      <c r="D26" s="30"/>
      <c r="E26" s="112"/>
      <c r="F26" s="57"/>
      <c r="G26" s="221"/>
      <c r="H26" s="221"/>
      <c r="I26" s="221"/>
      <c r="J26" s="221"/>
      <c r="K26" s="221"/>
    </row>
    <row r="27" spans="1:12" ht="15">
      <c r="A27" s="24" t="str">
        <f>FDR!A36</f>
        <v>*** VESSEL HAVE FULLY BOOKED / SUBJECT TO ROLL OVER ANY CARGO / SUBJECT TO REJECT ANY NEW BOOKING</v>
      </c>
      <c r="B27" s="24"/>
      <c r="C27" s="27"/>
      <c r="D27" s="27"/>
      <c r="G27" s="221"/>
      <c r="H27" s="221"/>
      <c r="I27" s="221"/>
      <c r="J27" s="221"/>
      <c r="K27" s="221"/>
    </row>
    <row r="28" spans="1:12" ht="15">
      <c r="A28" s="30"/>
      <c r="B28" s="30"/>
      <c r="C28" s="27"/>
      <c r="D28" s="27"/>
      <c r="G28" s="221"/>
      <c r="H28" s="221"/>
      <c r="I28" s="221"/>
      <c r="J28" s="221"/>
      <c r="K28" s="221"/>
    </row>
    <row r="29" spans="1:12" ht="15">
      <c r="A29" s="24" t="str">
        <f>'KCM2 NB'!A34</f>
        <v>Closing Time : EVERY MON @ 0200HRS</v>
      </c>
      <c r="B29" s="29"/>
      <c r="C29" s="27"/>
      <c r="D29" s="27"/>
      <c r="G29" s="221"/>
      <c r="H29" s="221"/>
      <c r="I29" s="221"/>
      <c r="J29" s="221"/>
      <c r="K29" s="221"/>
    </row>
    <row r="30" spans="1:12" ht="15">
      <c r="A30" s="29"/>
      <c r="B30" s="29"/>
      <c r="C30" s="27"/>
      <c r="D30" s="27"/>
      <c r="G30" s="221"/>
      <c r="H30" s="221"/>
      <c r="I30" s="221"/>
      <c r="J30" s="221"/>
      <c r="K30" s="221"/>
    </row>
    <row r="31" spans="1:12" ht="15">
      <c r="A31" s="65" t="s">
        <v>64</v>
      </c>
      <c r="B31" s="29"/>
      <c r="C31" s="27"/>
      <c r="D31" s="27"/>
      <c r="G31" s="221"/>
      <c r="H31" s="221"/>
      <c r="I31" s="221"/>
      <c r="J31" s="221"/>
      <c r="K31" s="221"/>
    </row>
    <row r="32" spans="1:12" ht="15">
      <c r="A32" s="66" t="s">
        <v>337</v>
      </c>
      <c r="B32" s="28"/>
      <c r="C32" s="27"/>
      <c r="D32" s="27"/>
    </row>
    <row r="33" spans="1:7" ht="15">
      <c r="A33" s="66"/>
      <c r="B33" s="28"/>
      <c r="C33" s="27"/>
      <c r="D33" s="27"/>
    </row>
    <row r="34" spans="1:7" ht="15">
      <c r="A34" s="13"/>
      <c r="B34" s="13"/>
      <c r="C34" s="13"/>
      <c r="D34" s="13"/>
      <c r="E34" s="114"/>
      <c r="F34" s="59"/>
    </row>
    <row r="35" spans="1:7" ht="19.7" customHeight="1">
      <c r="A35" s="25" t="str">
        <f>'KCM2 NB'!A44</f>
        <v xml:space="preserve">T.S. Container Lines (M) Sdn Bhd  </v>
      </c>
      <c r="B35" s="11"/>
      <c r="C35" s="10"/>
      <c r="D35" s="10"/>
      <c r="E35" s="115"/>
      <c r="F35" s="60"/>
    </row>
    <row r="36" spans="1:7" ht="15">
      <c r="A36" s="11" t="str">
        <f>'KCM2 NB'!A45</f>
        <v>Suite 11.05, 11TH Floor, MWE Plaza,</v>
      </c>
      <c r="B36" s="11"/>
      <c r="C36" s="10"/>
      <c r="E36" s="116" t="str">
        <f>'KCM2 NB'!E45</f>
        <v xml:space="preserve">BOOKING PLEASE EMAIL TO </v>
      </c>
      <c r="F36" s="61"/>
    </row>
    <row r="37" spans="1:7" ht="15">
      <c r="A37" s="11" t="str">
        <f>'KCM2 NB'!A46</f>
        <v xml:space="preserve">No. 8, Lebuh Farquhar, </v>
      </c>
      <c r="B37" s="11"/>
      <c r="C37" s="24"/>
      <c r="E37" s="116" t="str">
        <f>'KCM2 NB'!E46</f>
        <v>SALES &amp; MARKETING [pen_mktg@tslines.com.my]</v>
      </c>
      <c r="F37" s="61"/>
    </row>
    <row r="38" spans="1:7" ht="15">
      <c r="A38" s="11" t="str">
        <f>'KCM2 NB'!A47</f>
        <v>10200 Penang, Malaysia.</v>
      </c>
      <c r="B38" s="11"/>
      <c r="C38" s="22"/>
      <c r="E38" s="116" t="str">
        <f>'KCM2 NB'!E47</f>
        <v>CUSTOMER SERVICE [pen_cs@tslines.com.my]</v>
      </c>
      <c r="F38" s="62"/>
    </row>
    <row r="39" spans="1:7" ht="15">
      <c r="A39" s="11" t="str">
        <f>'KCM2 NB'!A48</f>
        <v>Tel : 604-262 8808 (Hunting Lines)</v>
      </c>
      <c r="B39" s="11"/>
      <c r="C39" s="11"/>
      <c r="E39" s="116" t="str">
        <f>'KCM2 NB'!E48</f>
        <v>SI/BL RELATED ISSUE [pen_exp_doc@tslines.com.my]</v>
      </c>
      <c r="F39" s="62"/>
    </row>
    <row r="40" spans="1:7" ht="15">
      <c r="A40" s="11" t="str">
        <f>'KCM2 NB'!A49</f>
        <v>Fax : 604-262 8803</v>
      </c>
      <c r="B40" s="11"/>
      <c r="C40" s="11"/>
      <c r="E40" s="117"/>
      <c r="F40" s="62"/>
    </row>
    <row r="41" spans="1:7" ht="15">
      <c r="A41" s="20"/>
      <c r="B41" s="19"/>
      <c r="C41" s="11"/>
      <c r="E41" s="118"/>
      <c r="F41" s="62"/>
    </row>
    <row r="42" spans="1:7" ht="15">
      <c r="A42" s="14" t="str">
        <f>'KCM2 NB'!A51</f>
        <v>SALES &amp; MARKETING [pen_mktg@tslines.com.my]</v>
      </c>
      <c r="B42" s="11"/>
      <c r="C42" s="10"/>
      <c r="E42" s="119" t="str">
        <f>'KCM2 NB'!E51</f>
        <v>CUSTOMER SERVICE [pen_cs@tslines.com.my]</v>
      </c>
      <c r="F42" s="63"/>
    </row>
    <row r="43" spans="1:7" ht="15">
      <c r="A43" s="13" t="str">
        <f>'KCM2 NB'!A52</f>
        <v xml:space="preserve">Wong Barne Gene </v>
      </c>
      <c r="B43" s="11" t="str">
        <f>'KCM2 NB'!B52</f>
        <v xml:space="preserve">019 - 480 7886 </v>
      </c>
      <c r="C43" s="10"/>
      <c r="E43" s="120" t="str">
        <f>'KCM2 NB'!E52</f>
        <v>Syndy Goy</v>
      </c>
      <c r="G43" s="8" t="str">
        <f>'KCM2 NB'!G52</f>
        <v>012 - 494 2710</v>
      </c>
    </row>
    <row r="44" spans="1:7" ht="15">
      <c r="A44" s="10" t="str">
        <f>'KCM2 NB'!A53</f>
        <v>Emily Ng</v>
      </c>
      <c r="B44" s="11" t="str">
        <f>'KCM2 NB'!B53</f>
        <v>010 - 565 0638</v>
      </c>
      <c r="C44" s="10"/>
      <c r="E44" s="120" t="str">
        <f>'KCM2 NB'!E53</f>
        <v>Farhana</v>
      </c>
      <c r="F44" s="64"/>
      <c r="G44" s="8" t="str">
        <f>'KCM2 NB'!G53</f>
        <v>013 - 829 0589</v>
      </c>
    </row>
    <row r="45" spans="1:7" ht="15">
      <c r="A45" s="11" t="str">
        <f>'KCM2 NB'!A54</f>
        <v>Vivian Goh</v>
      </c>
      <c r="B45" s="11" t="str">
        <f>'KCM2 NB'!B54</f>
        <v>012 - 654 5556</v>
      </c>
      <c r="C45" s="10"/>
      <c r="E45" s="120" t="str">
        <f>'KCM2 NB'!E54</f>
        <v>Casey Lim</v>
      </c>
      <c r="F45" s="64"/>
      <c r="G45" s="8" t="str">
        <f>'KCM2 NB'!G54</f>
        <v>012 - 470 1645</v>
      </c>
    </row>
    <row r="46" spans="1:7" ht="15">
      <c r="A46" s="11"/>
      <c r="B46" s="11"/>
      <c r="C46" s="10"/>
      <c r="F46" s="64"/>
    </row>
    <row r="47" spans="1:7" ht="15">
      <c r="F47" s="64"/>
    </row>
    <row r="48" spans="1:7" ht="15">
      <c r="F48" s="64"/>
    </row>
    <row r="49" spans="1:6" ht="15">
      <c r="F49" s="64"/>
    </row>
    <row r="50" spans="1:6" ht="15">
      <c r="A50" s="11"/>
      <c r="B50" s="11"/>
      <c r="C50" s="10"/>
      <c r="D50" s="11"/>
      <c r="E50" s="120"/>
      <c r="F50" s="64"/>
    </row>
    <row r="51" spans="1:6" ht="15">
      <c r="C51" s="11"/>
      <c r="D51" s="10"/>
    </row>
    <row r="52" spans="1:6" ht="15">
      <c r="D52" s="10"/>
    </row>
    <row r="53" spans="1:6" ht="15">
      <c r="E53" s="121"/>
      <c r="F53" s="60"/>
    </row>
  </sheetData>
  <sheetProtection algorithmName="SHA-512" hashValue="GUr8+5TXJRi8qfV3C1LOOOqebj6nOGeDmfhq8i8eO3frBxUKyfUPaii3NyLvhvUexHcxvvZx/Uwnd/PataMRww==" saltValue="o63EV8y4BhP3z5jxUdBXUw==" spinCount="100000" sheet="1" formatCells="0" formatColumns="0" formatRows="0" sort="0"/>
  <dataConsolidate/>
  <mergeCells count="3">
    <mergeCell ref="B8:D8"/>
    <mergeCell ref="G10:K10"/>
    <mergeCell ref="G11:K11"/>
  </mergeCells>
  <printOptions horizontalCentered="1"/>
  <pageMargins left="0.25" right="0.25" top="0.25" bottom="0.25" header="0" footer="0"/>
  <pageSetup paperSize="9" scale="67" orientation="landscape" r:id="rId1"/>
  <headerFooter alignWithMargins="0"/>
  <drawing r:id="rId2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B5B418-D35A-487F-BAEA-710CA4FDCD0E}">
  <sheetPr>
    <tabColor rgb="FFFFFF00"/>
    <pageSetUpPr fitToPage="1"/>
  </sheetPr>
  <dimension ref="A1:L53"/>
  <sheetViews>
    <sheetView showGridLines="0" showZeros="0" view="pageBreakPreview" zoomScale="85" zoomScaleNormal="90" zoomScaleSheetLayoutView="85" workbookViewId="0">
      <pane xSplit="6" ySplit="14" topLeftCell="G15" activePane="bottomRight" state="frozen"/>
      <selection activeCell="B9" sqref="B9"/>
      <selection pane="topRight" activeCell="B9" sqref="B9"/>
      <selection pane="bottomLeft" activeCell="B9" sqref="B9"/>
      <selection pane="bottomRight" activeCell="G11" sqref="G11:K11"/>
    </sheetView>
  </sheetViews>
  <sheetFormatPr defaultColWidth="11.85546875" defaultRowHeight="15.95" customHeight="1"/>
  <cols>
    <col min="1" max="1" width="30.5703125" style="8" customWidth="1"/>
    <col min="2" max="2" width="6.7109375" style="8" customWidth="1"/>
    <col min="3" max="3" width="9.7109375" style="8" bestFit="1" customWidth="1"/>
    <col min="4" max="4" width="6.7109375" style="8" customWidth="1"/>
    <col min="5" max="5" width="12.7109375" style="113" customWidth="1"/>
    <col min="6" max="6" width="12.7109375" style="58" customWidth="1"/>
    <col min="7" max="9" width="12.7109375" style="8" customWidth="1"/>
    <col min="10" max="237" width="11.85546875" style="8"/>
    <col min="238" max="238" width="26.85546875" style="8" customWidth="1"/>
    <col min="239" max="240" width="12" style="8" customWidth="1"/>
    <col min="241" max="241" width="6.5703125" style="8" customWidth="1"/>
    <col min="242" max="253" width="12" style="8" customWidth="1"/>
    <col min="254" max="493" width="11.85546875" style="8"/>
    <col min="494" max="494" width="26.85546875" style="8" customWidth="1"/>
    <col min="495" max="496" width="12" style="8" customWidth="1"/>
    <col min="497" max="497" width="6.5703125" style="8" customWidth="1"/>
    <col min="498" max="509" width="12" style="8" customWidth="1"/>
    <col min="510" max="749" width="11.85546875" style="8"/>
    <col min="750" max="750" width="26.85546875" style="8" customWidth="1"/>
    <col min="751" max="752" width="12" style="8" customWidth="1"/>
    <col min="753" max="753" width="6.5703125" style="8" customWidth="1"/>
    <col min="754" max="765" width="12" style="8" customWidth="1"/>
    <col min="766" max="1005" width="11.85546875" style="8"/>
    <col min="1006" max="1006" width="26.85546875" style="8" customWidth="1"/>
    <col min="1007" max="1008" width="12" style="8" customWidth="1"/>
    <col min="1009" max="1009" width="6.5703125" style="8" customWidth="1"/>
    <col min="1010" max="1021" width="12" style="8" customWidth="1"/>
    <col min="1022" max="1261" width="11.85546875" style="8"/>
    <col min="1262" max="1262" width="26.85546875" style="8" customWidth="1"/>
    <col min="1263" max="1264" width="12" style="8" customWidth="1"/>
    <col min="1265" max="1265" width="6.5703125" style="8" customWidth="1"/>
    <col min="1266" max="1277" width="12" style="8" customWidth="1"/>
    <col min="1278" max="1517" width="11.85546875" style="8"/>
    <col min="1518" max="1518" width="26.85546875" style="8" customWidth="1"/>
    <col min="1519" max="1520" width="12" style="8" customWidth="1"/>
    <col min="1521" max="1521" width="6.5703125" style="8" customWidth="1"/>
    <col min="1522" max="1533" width="12" style="8" customWidth="1"/>
    <col min="1534" max="1773" width="11.85546875" style="8"/>
    <col min="1774" max="1774" width="26.85546875" style="8" customWidth="1"/>
    <col min="1775" max="1776" width="12" style="8" customWidth="1"/>
    <col min="1777" max="1777" width="6.5703125" style="8" customWidth="1"/>
    <col min="1778" max="1789" width="12" style="8" customWidth="1"/>
    <col min="1790" max="2029" width="11.85546875" style="8"/>
    <col min="2030" max="2030" width="26.85546875" style="8" customWidth="1"/>
    <col min="2031" max="2032" width="12" style="8" customWidth="1"/>
    <col min="2033" max="2033" width="6.5703125" style="8" customWidth="1"/>
    <col min="2034" max="2045" width="12" style="8" customWidth="1"/>
    <col min="2046" max="2285" width="11.85546875" style="8"/>
    <col min="2286" max="2286" width="26.85546875" style="8" customWidth="1"/>
    <col min="2287" max="2288" width="12" style="8" customWidth="1"/>
    <col min="2289" max="2289" width="6.5703125" style="8" customWidth="1"/>
    <col min="2290" max="2301" width="12" style="8" customWidth="1"/>
    <col min="2302" max="2541" width="11.85546875" style="8"/>
    <col min="2542" max="2542" width="26.85546875" style="8" customWidth="1"/>
    <col min="2543" max="2544" width="12" style="8" customWidth="1"/>
    <col min="2545" max="2545" width="6.5703125" style="8" customWidth="1"/>
    <col min="2546" max="2557" width="12" style="8" customWidth="1"/>
    <col min="2558" max="2797" width="11.85546875" style="8"/>
    <col min="2798" max="2798" width="26.85546875" style="8" customWidth="1"/>
    <col min="2799" max="2800" width="12" style="8" customWidth="1"/>
    <col min="2801" max="2801" width="6.5703125" style="8" customWidth="1"/>
    <col min="2802" max="2813" width="12" style="8" customWidth="1"/>
    <col min="2814" max="3053" width="11.85546875" style="8"/>
    <col min="3054" max="3054" width="26.85546875" style="8" customWidth="1"/>
    <col min="3055" max="3056" width="12" style="8" customWidth="1"/>
    <col min="3057" max="3057" width="6.5703125" style="8" customWidth="1"/>
    <col min="3058" max="3069" width="12" style="8" customWidth="1"/>
    <col min="3070" max="3309" width="11.85546875" style="8"/>
    <col min="3310" max="3310" width="26.85546875" style="8" customWidth="1"/>
    <col min="3311" max="3312" width="12" style="8" customWidth="1"/>
    <col min="3313" max="3313" width="6.5703125" style="8" customWidth="1"/>
    <col min="3314" max="3325" width="12" style="8" customWidth="1"/>
    <col min="3326" max="3565" width="11.85546875" style="8"/>
    <col min="3566" max="3566" width="26.85546875" style="8" customWidth="1"/>
    <col min="3567" max="3568" width="12" style="8" customWidth="1"/>
    <col min="3569" max="3569" width="6.5703125" style="8" customWidth="1"/>
    <col min="3570" max="3581" width="12" style="8" customWidth="1"/>
    <col min="3582" max="3821" width="11.85546875" style="8"/>
    <col min="3822" max="3822" width="26.85546875" style="8" customWidth="1"/>
    <col min="3823" max="3824" width="12" style="8" customWidth="1"/>
    <col min="3825" max="3825" width="6.5703125" style="8" customWidth="1"/>
    <col min="3826" max="3837" width="12" style="8" customWidth="1"/>
    <col min="3838" max="4077" width="11.85546875" style="8"/>
    <col min="4078" max="4078" width="26.85546875" style="8" customWidth="1"/>
    <col min="4079" max="4080" width="12" style="8" customWidth="1"/>
    <col min="4081" max="4081" width="6.5703125" style="8" customWidth="1"/>
    <col min="4082" max="4093" width="12" style="8" customWidth="1"/>
    <col min="4094" max="4333" width="11.85546875" style="8"/>
    <col min="4334" max="4334" width="26.85546875" style="8" customWidth="1"/>
    <col min="4335" max="4336" width="12" style="8" customWidth="1"/>
    <col min="4337" max="4337" width="6.5703125" style="8" customWidth="1"/>
    <col min="4338" max="4349" width="12" style="8" customWidth="1"/>
    <col min="4350" max="4589" width="11.85546875" style="8"/>
    <col min="4590" max="4590" width="26.85546875" style="8" customWidth="1"/>
    <col min="4591" max="4592" width="12" style="8" customWidth="1"/>
    <col min="4593" max="4593" width="6.5703125" style="8" customWidth="1"/>
    <col min="4594" max="4605" width="12" style="8" customWidth="1"/>
    <col min="4606" max="4845" width="11.85546875" style="8"/>
    <col min="4846" max="4846" width="26.85546875" style="8" customWidth="1"/>
    <col min="4847" max="4848" width="12" style="8" customWidth="1"/>
    <col min="4849" max="4849" width="6.5703125" style="8" customWidth="1"/>
    <col min="4850" max="4861" width="12" style="8" customWidth="1"/>
    <col min="4862" max="5101" width="11.85546875" style="8"/>
    <col min="5102" max="5102" width="26.85546875" style="8" customWidth="1"/>
    <col min="5103" max="5104" width="12" style="8" customWidth="1"/>
    <col min="5105" max="5105" width="6.5703125" style="8" customWidth="1"/>
    <col min="5106" max="5117" width="12" style="8" customWidth="1"/>
    <col min="5118" max="5357" width="11.85546875" style="8"/>
    <col min="5358" max="5358" width="26.85546875" style="8" customWidth="1"/>
    <col min="5359" max="5360" width="12" style="8" customWidth="1"/>
    <col min="5361" max="5361" width="6.5703125" style="8" customWidth="1"/>
    <col min="5362" max="5373" width="12" style="8" customWidth="1"/>
    <col min="5374" max="5613" width="11.85546875" style="8"/>
    <col min="5614" max="5614" width="26.85546875" style="8" customWidth="1"/>
    <col min="5615" max="5616" width="12" style="8" customWidth="1"/>
    <col min="5617" max="5617" width="6.5703125" style="8" customWidth="1"/>
    <col min="5618" max="5629" width="12" style="8" customWidth="1"/>
    <col min="5630" max="5869" width="11.85546875" style="8"/>
    <col min="5870" max="5870" width="26.85546875" style="8" customWidth="1"/>
    <col min="5871" max="5872" width="12" style="8" customWidth="1"/>
    <col min="5873" max="5873" width="6.5703125" style="8" customWidth="1"/>
    <col min="5874" max="5885" width="12" style="8" customWidth="1"/>
    <col min="5886" max="6125" width="11.85546875" style="8"/>
    <col min="6126" max="6126" width="26.85546875" style="8" customWidth="1"/>
    <col min="6127" max="6128" width="12" style="8" customWidth="1"/>
    <col min="6129" max="6129" width="6.5703125" style="8" customWidth="1"/>
    <col min="6130" max="6141" width="12" style="8" customWidth="1"/>
    <col min="6142" max="6381" width="11.85546875" style="8"/>
    <col min="6382" max="6382" width="26.85546875" style="8" customWidth="1"/>
    <col min="6383" max="6384" width="12" style="8" customWidth="1"/>
    <col min="6385" max="6385" width="6.5703125" style="8" customWidth="1"/>
    <col min="6386" max="6397" width="12" style="8" customWidth="1"/>
    <col min="6398" max="6637" width="11.85546875" style="8"/>
    <col min="6638" max="6638" width="26.85546875" style="8" customWidth="1"/>
    <col min="6639" max="6640" width="12" style="8" customWidth="1"/>
    <col min="6641" max="6641" width="6.5703125" style="8" customWidth="1"/>
    <col min="6642" max="6653" width="12" style="8" customWidth="1"/>
    <col min="6654" max="6893" width="11.85546875" style="8"/>
    <col min="6894" max="6894" width="26.85546875" style="8" customWidth="1"/>
    <col min="6895" max="6896" width="12" style="8" customWidth="1"/>
    <col min="6897" max="6897" width="6.5703125" style="8" customWidth="1"/>
    <col min="6898" max="6909" width="12" style="8" customWidth="1"/>
    <col min="6910" max="7149" width="11.85546875" style="8"/>
    <col min="7150" max="7150" width="26.85546875" style="8" customWidth="1"/>
    <col min="7151" max="7152" width="12" style="8" customWidth="1"/>
    <col min="7153" max="7153" width="6.5703125" style="8" customWidth="1"/>
    <col min="7154" max="7165" width="12" style="8" customWidth="1"/>
    <col min="7166" max="7405" width="11.85546875" style="8"/>
    <col min="7406" max="7406" width="26.85546875" style="8" customWidth="1"/>
    <col min="7407" max="7408" width="12" style="8" customWidth="1"/>
    <col min="7409" max="7409" width="6.5703125" style="8" customWidth="1"/>
    <col min="7410" max="7421" width="12" style="8" customWidth="1"/>
    <col min="7422" max="7661" width="11.85546875" style="8"/>
    <col min="7662" max="7662" width="26.85546875" style="8" customWidth="1"/>
    <col min="7663" max="7664" width="12" style="8" customWidth="1"/>
    <col min="7665" max="7665" width="6.5703125" style="8" customWidth="1"/>
    <col min="7666" max="7677" width="12" style="8" customWidth="1"/>
    <col min="7678" max="7917" width="11.85546875" style="8"/>
    <col min="7918" max="7918" width="26.85546875" style="8" customWidth="1"/>
    <col min="7919" max="7920" width="12" style="8" customWidth="1"/>
    <col min="7921" max="7921" width="6.5703125" style="8" customWidth="1"/>
    <col min="7922" max="7933" width="12" style="8" customWidth="1"/>
    <col min="7934" max="8173" width="11.85546875" style="8"/>
    <col min="8174" max="8174" width="26.85546875" style="8" customWidth="1"/>
    <col min="8175" max="8176" width="12" style="8" customWidth="1"/>
    <col min="8177" max="8177" width="6.5703125" style="8" customWidth="1"/>
    <col min="8178" max="8189" width="12" style="8" customWidth="1"/>
    <col min="8190" max="8429" width="11.85546875" style="8"/>
    <col min="8430" max="8430" width="26.85546875" style="8" customWidth="1"/>
    <col min="8431" max="8432" width="12" style="8" customWidth="1"/>
    <col min="8433" max="8433" width="6.5703125" style="8" customWidth="1"/>
    <col min="8434" max="8445" width="12" style="8" customWidth="1"/>
    <col min="8446" max="8685" width="11.85546875" style="8"/>
    <col min="8686" max="8686" width="26.85546875" style="8" customWidth="1"/>
    <col min="8687" max="8688" width="12" style="8" customWidth="1"/>
    <col min="8689" max="8689" width="6.5703125" style="8" customWidth="1"/>
    <col min="8690" max="8701" width="12" style="8" customWidth="1"/>
    <col min="8702" max="8941" width="11.85546875" style="8"/>
    <col min="8942" max="8942" width="26.85546875" style="8" customWidth="1"/>
    <col min="8943" max="8944" width="12" style="8" customWidth="1"/>
    <col min="8945" max="8945" width="6.5703125" style="8" customWidth="1"/>
    <col min="8946" max="8957" width="12" style="8" customWidth="1"/>
    <col min="8958" max="9197" width="11.85546875" style="8"/>
    <col min="9198" max="9198" width="26.85546875" style="8" customWidth="1"/>
    <col min="9199" max="9200" width="12" style="8" customWidth="1"/>
    <col min="9201" max="9201" width="6.5703125" style="8" customWidth="1"/>
    <col min="9202" max="9213" width="12" style="8" customWidth="1"/>
    <col min="9214" max="9453" width="11.85546875" style="8"/>
    <col min="9454" max="9454" width="26.85546875" style="8" customWidth="1"/>
    <col min="9455" max="9456" width="12" style="8" customWidth="1"/>
    <col min="9457" max="9457" width="6.5703125" style="8" customWidth="1"/>
    <col min="9458" max="9469" width="12" style="8" customWidth="1"/>
    <col min="9470" max="9709" width="11.85546875" style="8"/>
    <col min="9710" max="9710" width="26.85546875" style="8" customWidth="1"/>
    <col min="9711" max="9712" width="12" style="8" customWidth="1"/>
    <col min="9713" max="9713" width="6.5703125" style="8" customWidth="1"/>
    <col min="9714" max="9725" width="12" style="8" customWidth="1"/>
    <col min="9726" max="9965" width="11.85546875" style="8"/>
    <col min="9966" max="9966" width="26.85546875" style="8" customWidth="1"/>
    <col min="9967" max="9968" width="12" style="8" customWidth="1"/>
    <col min="9969" max="9969" width="6.5703125" style="8" customWidth="1"/>
    <col min="9970" max="9981" width="12" style="8" customWidth="1"/>
    <col min="9982" max="10221" width="11.85546875" style="8"/>
    <col min="10222" max="10222" width="26.85546875" style="8" customWidth="1"/>
    <col min="10223" max="10224" width="12" style="8" customWidth="1"/>
    <col min="10225" max="10225" width="6.5703125" style="8" customWidth="1"/>
    <col min="10226" max="10237" width="12" style="8" customWidth="1"/>
    <col min="10238" max="10477" width="11.85546875" style="8"/>
    <col min="10478" max="10478" width="26.85546875" style="8" customWidth="1"/>
    <col min="10479" max="10480" width="12" style="8" customWidth="1"/>
    <col min="10481" max="10481" width="6.5703125" style="8" customWidth="1"/>
    <col min="10482" max="10493" width="12" style="8" customWidth="1"/>
    <col min="10494" max="10733" width="11.85546875" style="8"/>
    <col min="10734" max="10734" width="26.85546875" style="8" customWidth="1"/>
    <col min="10735" max="10736" width="12" style="8" customWidth="1"/>
    <col min="10737" max="10737" width="6.5703125" style="8" customWidth="1"/>
    <col min="10738" max="10749" width="12" style="8" customWidth="1"/>
    <col min="10750" max="10989" width="11.85546875" style="8"/>
    <col min="10990" max="10990" width="26.85546875" style="8" customWidth="1"/>
    <col min="10991" max="10992" width="12" style="8" customWidth="1"/>
    <col min="10993" max="10993" width="6.5703125" style="8" customWidth="1"/>
    <col min="10994" max="11005" width="12" style="8" customWidth="1"/>
    <col min="11006" max="11245" width="11.85546875" style="8"/>
    <col min="11246" max="11246" width="26.85546875" style="8" customWidth="1"/>
    <col min="11247" max="11248" width="12" style="8" customWidth="1"/>
    <col min="11249" max="11249" width="6.5703125" style="8" customWidth="1"/>
    <col min="11250" max="11261" width="12" style="8" customWidth="1"/>
    <col min="11262" max="11501" width="11.85546875" style="8"/>
    <col min="11502" max="11502" width="26.85546875" style="8" customWidth="1"/>
    <col min="11503" max="11504" width="12" style="8" customWidth="1"/>
    <col min="11505" max="11505" width="6.5703125" style="8" customWidth="1"/>
    <col min="11506" max="11517" width="12" style="8" customWidth="1"/>
    <col min="11518" max="11757" width="11.85546875" style="8"/>
    <col min="11758" max="11758" width="26.85546875" style="8" customWidth="1"/>
    <col min="11759" max="11760" width="12" style="8" customWidth="1"/>
    <col min="11761" max="11761" width="6.5703125" style="8" customWidth="1"/>
    <col min="11762" max="11773" width="12" style="8" customWidth="1"/>
    <col min="11774" max="12013" width="11.85546875" style="8"/>
    <col min="12014" max="12014" width="26.85546875" style="8" customWidth="1"/>
    <col min="12015" max="12016" width="12" style="8" customWidth="1"/>
    <col min="12017" max="12017" width="6.5703125" style="8" customWidth="1"/>
    <col min="12018" max="12029" width="12" style="8" customWidth="1"/>
    <col min="12030" max="12269" width="11.85546875" style="8"/>
    <col min="12270" max="12270" width="26.85546875" style="8" customWidth="1"/>
    <col min="12271" max="12272" width="12" style="8" customWidth="1"/>
    <col min="12273" max="12273" width="6.5703125" style="8" customWidth="1"/>
    <col min="12274" max="12285" width="12" style="8" customWidth="1"/>
    <col min="12286" max="12525" width="11.85546875" style="8"/>
    <col min="12526" max="12526" width="26.85546875" style="8" customWidth="1"/>
    <col min="12527" max="12528" width="12" style="8" customWidth="1"/>
    <col min="12529" max="12529" width="6.5703125" style="8" customWidth="1"/>
    <col min="12530" max="12541" width="12" style="8" customWidth="1"/>
    <col min="12542" max="12781" width="11.85546875" style="8"/>
    <col min="12782" max="12782" width="26.85546875" style="8" customWidth="1"/>
    <col min="12783" max="12784" width="12" style="8" customWidth="1"/>
    <col min="12785" max="12785" width="6.5703125" style="8" customWidth="1"/>
    <col min="12786" max="12797" width="12" style="8" customWidth="1"/>
    <col min="12798" max="13037" width="11.85546875" style="8"/>
    <col min="13038" max="13038" width="26.85546875" style="8" customWidth="1"/>
    <col min="13039" max="13040" width="12" style="8" customWidth="1"/>
    <col min="13041" max="13041" width="6.5703125" style="8" customWidth="1"/>
    <col min="13042" max="13053" width="12" style="8" customWidth="1"/>
    <col min="13054" max="13293" width="11.85546875" style="8"/>
    <col min="13294" max="13294" width="26.85546875" style="8" customWidth="1"/>
    <col min="13295" max="13296" width="12" style="8" customWidth="1"/>
    <col min="13297" max="13297" width="6.5703125" style="8" customWidth="1"/>
    <col min="13298" max="13309" width="12" style="8" customWidth="1"/>
    <col min="13310" max="13549" width="11.85546875" style="8"/>
    <col min="13550" max="13550" width="26.85546875" style="8" customWidth="1"/>
    <col min="13551" max="13552" width="12" style="8" customWidth="1"/>
    <col min="13553" max="13553" width="6.5703125" style="8" customWidth="1"/>
    <col min="13554" max="13565" width="12" style="8" customWidth="1"/>
    <col min="13566" max="13805" width="11.85546875" style="8"/>
    <col min="13806" max="13806" width="26.85546875" style="8" customWidth="1"/>
    <col min="13807" max="13808" width="12" style="8" customWidth="1"/>
    <col min="13809" max="13809" width="6.5703125" style="8" customWidth="1"/>
    <col min="13810" max="13821" width="12" style="8" customWidth="1"/>
    <col min="13822" max="14061" width="11.85546875" style="8"/>
    <col min="14062" max="14062" width="26.85546875" style="8" customWidth="1"/>
    <col min="14063" max="14064" width="12" style="8" customWidth="1"/>
    <col min="14065" max="14065" width="6.5703125" style="8" customWidth="1"/>
    <col min="14066" max="14077" width="12" style="8" customWidth="1"/>
    <col min="14078" max="14317" width="11.85546875" style="8"/>
    <col min="14318" max="14318" width="26.85546875" style="8" customWidth="1"/>
    <col min="14319" max="14320" width="12" style="8" customWidth="1"/>
    <col min="14321" max="14321" width="6.5703125" style="8" customWidth="1"/>
    <col min="14322" max="14333" width="12" style="8" customWidth="1"/>
    <col min="14334" max="14573" width="11.85546875" style="8"/>
    <col min="14574" max="14574" width="26.85546875" style="8" customWidth="1"/>
    <col min="14575" max="14576" width="12" style="8" customWidth="1"/>
    <col min="14577" max="14577" width="6.5703125" style="8" customWidth="1"/>
    <col min="14578" max="14589" width="12" style="8" customWidth="1"/>
    <col min="14590" max="14829" width="11.85546875" style="8"/>
    <col min="14830" max="14830" width="26.85546875" style="8" customWidth="1"/>
    <col min="14831" max="14832" width="12" style="8" customWidth="1"/>
    <col min="14833" max="14833" width="6.5703125" style="8" customWidth="1"/>
    <col min="14834" max="14845" width="12" style="8" customWidth="1"/>
    <col min="14846" max="15085" width="11.85546875" style="8"/>
    <col min="15086" max="15086" width="26.85546875" style="8" customWidth="1"/>
    <col min="15087" max="15088" width="12" style="8" customWidth="1"/>
    <col min="15089" max="15089" width="6.5703125" style="8" customWidth="1"/>
    <col min="15090" max="15101" width="12" style="8" customWidth="1"/>
    <col min="15102" max="15341" width="11.85546875" style="8"/>
    <col min="15342" max="15342" width="26.85546875" style="8" customWidth="1"/>
    <col min="15343" max="15344" width="12" style="8" customWidth="1"/>
    <col min="15345" max="15345" width="6.5703125" style="8" customWidth="1"/>
    <col min="15346" max="15357" width="12" style="8" customWidth="1"/>
    <col min="15358" max="15597" width="11.85546875" style="8"/>
    <col min="15598" max="15598" width="26.85546875" style="8" customWidth="1"/>
    <col min="15599" max="15600" width="12" style="8" customWidth="1"/>
    <col min="15601" max="15601" width="6.5703125" style="8" customWidth="1"/>
    <col min="15602" max="15613" width="12" style="8" customWidth="1"/>
    <col min="15614" max="15853" width="11.85546875" style="8"/>
    <col min="15854" max="15854" width="26.85546875" style="8" customWidth="1"/>
    <col min="15855" max="15856" width="12" style="8" customWidth="1"/>
    <col min="15857" max="15857" width="6.5703125" style="8" customWidth="1"/>
    <col min="15858" max="15869" width="12" style="8" customWidth="1"/>
    <col min="15870" max="16109" width="11.85546875" style="8"/>
    <col min="16110" max="16110" width="26.85546875" style="8" customWidth="1"/>
    <col min="16111" max="16112" width="12" style="8" customWidth="1"/>
    <col min="16113" max="16113" width="6.5703125" style="8" customWidth="1"/>
    <col min="16114" max="16125" width="12" style="8" customWidth="1"/>
    <col min="16126" max="16384" width="11.85546875" style="8"/>
  </cols>
  <sheetData>
    <row r="1" spans="1:11" s="43" customFormat="1" ht="12.75">
      <c r="E1" s="106"/>
      <c r="F1" s="52"/>
      <c r="G1" s="194"/>
      <c r="H1" s="194"/>
      <c r="I1" s="194"/>
    </row>
    <row r="2" spans="1:11" s="43" customFormat="1" ht="12.75">
      <c r="E2" s="106"/>
      <c r="F2" s="52"/>
      <c r="G2" s="194"/>
      <c r="H2" s="194"/>
      <c r="I2" s="194"/>
    </row>
    <row r="3" spans="1:11" s="43" customFormat="1" ht="12.75">
      <c r="E3" s="106"/>
      <c r="F3" s="52"/>
      <c r="G3" s="194"/>
      <c r="H3" s="194"/>
      <c r="I3" s="194"/>
    </row>
    <row r="4" spans="1:11" s="43" customFormat="1" ht="11.25" customHeight="1">
      <c r="D4" s="106"/>
      <c r="E4" s="52"/>
      <c r="F4" s="52"/>
      <c r="G4" s="194"/>
      <c r="H4" s="194"/>
      <c r="I4" s="194"/>
    </row>
    <row r="5" spans="1:11" s="43" customFormat="1" ht="12.75">
      <c r="D5" s="106"/>
      <c r="E5" s="52"/>
      <c r="F5" s="52"/>
      <c r="G5" s="194"/>
      <c r="H5" s="194"/>
      <c r="I5" s="194"/>
    </row>
    <row r="6" spans="1:11" s="43" customFormat="1" ht="12.75">
      <c r="D6" s="106"/>
      <c r="E6" s="52"/>
      <c r="F6" s="52"/>
      <c r="G6" s="194"/>
      <c r="H6" s="194"/>
      <c r="I6" s="194"/>
    </row>
    <row r="7" spans="1:11" s="43" customFormat="1" ht="31.5" customHeight="1">
      <c r="A7" s="150" t="s">
        <v>321</v>
      </c>
      <c r="B7" s="150"/>
      <c r="C7" s="150"/>
      <c r="D7" s="150"/>
      <c r="E7" s="150"/>
      <c r="F7" s="150"/>
      <c r="G7" s="195"/>
      <c r="H7" s="195"/>
      <c r="I7" s="195"/>
    </row>
    <row r="8" spans="1:11" s="43" customFormat="1" ht="21">
      <c r="A8" s="103">
        <f>FDR!A8</f>
        <v>44896</v>
      </c>
      <c r="B8" s="295">
        <f>FDR!B8</f>
        <v>44896</v>
      </c>
      <c r="C8" s="295"/>
      <c r="D8" s="295"/>
      <c r="E8" s="52"/>
      <c r="F8" s="52"/>
      <c r="G8" s="194"/>
      <c r="H8" s="194"/>
      <c r="I8" s="194"/>
    </row>
    <row r="9" spans="1:11" s="43" customFormat="1" ht="25.5" customHeight="1">
      <c r="A9" s="46" t="s">
        <v>320</v>
      </c>
      <c r="B9" s="46"/>
      <c r="C9" s="45"/>
      <c r="D9" s="107"/>
      <c r="E9" s="53"/>
      <c r="F9" s="77"/>
      <c r="G9" s="194"/>
      <c r="H9" s="194"/>
      <c r="I9" s="194"/>
    </row>
    <row r="10" spans="1:11" s="34" customFormat="1" ht="15">
      <c r="A10" s="42"/>
      <c r="B10" s="42"/>
      <c r="C10" s="42"/>
      <c r="D10" s="108"/>
      <c r="E10" s="54" t="s">
        <v>41</v>
      </c>
      <c r="F10" s="102" t="s">
        <v>43</v>
      </c>
      <c r="G10" s="323" t="s">
        <v>270</v>
      </c>
      <c r="H10" s="313"/>
      <c r="I10" s="313"/>
      <c r="J10" s="313"/>
      <c r="K10" s="314"/>
    </row>
    <row r="11" spans="1:11" s="34" customFormat="1" ht="15">
      <c r="A11" s="39" t="s">
        <v>48</v>
      </c>
      <c r="B11" s="39" t="s">
        <v>49</v>
      </c>
      <c r="C11" s="39" t="s">
        <v>50</v>
      </c>
      <c r="D11" s="109" t="s">
        <v>51</v>
      </c>
      <c r="E11" s="55" t="s">
        <v>52</v>
      </c>
      <c r="F11" s="169" t="s">
        <v>95</v>
      </c>
      <c r="G11" s="323" t="s">
        <v>361</v>
      </c>
      <c r="H11" s="313"/>
      <c r="I11" s="313"/>
      <c r="J11" s="313"/>
      <c r="K11" s="314"/>
    </row>
    <row r="12" spans="1:11" s="34" customFormat="1" ht="15">
      <c r="A12" s="39"/>
      <c r="B12" s="39"/>
      <c r="C12" s="39"/>
      <c r="D12" s="109"/>
      <c r="E12" s="55"/>
      <c r="F12" s="95"/>
      <c r="G12" s="199" t="s">
        <v>312</v>
      </c>
      <c r="H12" s="190" t="s">
        <v>307</v>
      </c>
      <c r="I12" s="191" t="s">
        <v>309</v>
      </c>
      <c r="J12" s="130" t="s">
        <v>362</v>
      </c>
      <c r="K12" s="130" t="s">
        <v>364</v>
      </c>
    </row>
    <row r="13" spans="1:11" s="34" customFormat="1" ht="63" customHeight="1">
      <c r="A13" s="39"/>
      <c r="B13" s="39"/>
      <c r="C13" s="40"/>
      <c r="D13" s="109"/>
      <c r="E13" s="55"/>
      <c r="F13" s="95"/>
      <c r="G13" s="200" t="s">
        <v>311</v>
      </c>
      <c r="H13" s="192" t="s">
        <v>308</v>
      </c>
      <c r="I13" s="193" t="s">
        <v>310</v>
      </c>
      <c r="J13" s="68" t="s">
        <v>363</v>
      </c>
      <c r="K13" s="68" t="s">
        <v>365</v>
      </c>
    </row>
    <row r="14" spans="1:11" s="34" customFormat="1" ht="15">
      <c r="A14" s="38"/>
      <c r="B14" s="38"/>
      <c r="C14" s="38"/>
      <c r="D14" s="110"/>
      <c r="E14" s="56"/>
      <c r="F14" s="126">
        <f>(F15-E15)</f>
        <v>12</v>
      </c>
      <c r="G14" s="127">
        <f>(G15-E15)</f>
        <v>30</v>
      </c>
      <c r="H14" s="128">
        <f>(H15-E15)</f>
        <v>33</v>
      </c>
      <c r="I14" s="170">
        <f>(I15-E15)</f>
        <v>35</v>
      </c>
      <c r="J14" s="170">
        <f>(J15-F15)</f>
        <v>38</v>
      </c>
      <c r="K14" s="170">
        <f>(K15-G15)</f>
        <v>43</v>
      </c>
    </row>
    <row r="15" spans="1:11" s="34" customFormat="1" ht="24.95" customHeight="1">
      <c r="A15" s="90" t="str">
        <f>'KCM2 NB'!A15</f>
        <v>NOTHERN GENERAL</v>
      </c>
      <c r="B15" s="90" t="str">
        <f>'KCM2 NB'!B15</f>
        <v>NTGR</v>
      </c>
      <c r="C15" s="90" t="str">
        <f>'KCM2 NB'!C15</f>
        <v>0BYCSN</v>
      </c>
      <c r="D15" s="105">
        <f>'KCM2 NB'!D15</f>
        <v>44900</v>
      </c>
      <c r="E15" s="92">
        <f>'KCM2 NB'!E15</f>
        <v>44900</v>
      </c>
      <c r="F15" s="187">
        <f>E15+12</f>
        <v>44912</v>
      </c>
      <c r="G15" s="174">
        <f>E15+30</f>
        <v>44930</v>
      </c>
      <c r="H15" s="160">
        <f>E15+33</f>
        <v>44933</v>
      </c>
      <c r="I15" s="35">
        <f>E15+35</f>
        <v>44935</v>
      </c>
      <c r="J15" s="35">
        <f t="shared" ref="J15" si="0">F15+38</f>
        <v>44950</v>
      </c>
      <c r="K15" s="35">
        <f>G15+43</f>
        <v>44973</v>
      </c>
    </row>
    <row r="16" spans="1:11" s="34" customFormat="1" ht="24.95" customHeight="1">
      <c r="A16" s="90" t="str">
        <f>'KCM2 NB'!A16</f>
        <v>QINGDAO TOWER</v>
      </c>
      <c r="B16" s="90" t="str">
        <f>'KCM2 NB'!B16</f>
        <v>QDTR</v>
      </c>
      <c r="C16" s="90" t="str">
        <f>'KCM2 NB'!C16</f>
        <v>0BYCWN</v>
      </c>
      <c r="D16" s="105">
        <f>'KCM2 NB'!D16</f>
        <v>44907</v>
      </c>
      <c r="E16" s="92">
        <f>'KCM2 NB'!E16</f>
        <v>44907</v>
      </c>
      <c r="F16" s="187">
        <f t="shared" ref="F16:F25" si="1">E16+12</f>
        <v>44919</v>
      </c>
      <c r="G16" s="174">
        <f>E16+30</f>
        <v>44937</v>
      </c>
      <c r="H16" s="160">
        <f>E16+33</f>
        <v>44940</v>
      </c>
      <c r="I16" s="35">
        <f>E16+35</f>
        <v>44942</v>
      </c>
      <c r="J16" s="35">
        <f t="shared" ref="J16" si="2">F16+38</f>
        <v>44957</v>
      </c>
      <c r="K16" s="35">
        <f>G16+43</f>
        <v>44980</v>
      </c>
    </row>
    <row r="17" spans="1:12" s="34" customFormat="1" ht="24.95" customHeight="1">
      <c r="A17" s="90" t="str">
        <f>'KCM2 NB'!A17</f>
        <v>HONGKONG BRIDGE</v>
      </c>
      <c r="B17" s="90" t="str">
        <f>'KCM2 NB'!B17</f>
        <v>HKBG</v>
      </c>
      <c r="C17" s="90" t="str">
        <f>'KCM2 NB'!C17</f>
        <v>0BYCUN</v>
      </c>
      <c r="D17" s="105">
        <f>'KCM2 NB'!D17</f>
        <v>44914</v>
      </c>
      <c r="E17" s="92">
        <f>'KCM2 NB'!E17</f>
        <v>44914</v>
      </c>
      <c r="F17" s="187">
        <f t="shared" ref="F17" si="3">E17+12</f>
        <v>44926</v>
      </c>
      <c r="G17" s="174">
        <f>E17+30</f>
        <v>44944</v>
      </c>
      <c r="H17" s="160">
        <f>E17+33</f>
        <v>44947</v>
      </c>
      <c r="I17" s="35">
        <f>E17+35</f>
        <v>44949</v>
      </c>
      <c r="J17" s="35">
        <f t="shared" ref="J17" si="4">F17+38</f>
        <v>44964</v>
      </c>
      <c r="K17" s="35">
        <f>G17+43</f>
        <v>44987</v>
      </c>
      <c r="L17" s="197"/>
    </row>
    <row r="18" spans="1:12" s="34" customFormat="1" ht="24.95" customHeight="1">
      <c r="A18" s="90" t="str">
        <f>'KCM2 NB'!A18</f>
        <v>CMA CGM SANTOS</v>
      </c>
      <c r="B18" s="90" t="str">
        <f>'KCM2 NB'!B18</f>
        <v>CSAN</v>
      </c>
      <c r="C18" s="90" t="str">
        <f>'KCM2 NB'!C18</f>
        <v>0BYCYN</v>
      </c>
      <c r="D18" s="105">
        <f>'KCM2 NB'!D18</f>
        <v>44921</v>
      </c>
      <c r="E18" s="92">
        <f>'KCM2 NB'!E18</f>
        <v>44921</v>
      </c>
      <c r="F18" s="187">
        <f t="shared" ref="F18" si="5">E18+12</f>
        <v>44933</v>
      </c>
      <c r="G18" s="174">
        <f t="shared" ref="G18:G25" si="6">E18+30</f>
        <v>44951</v>
      </c>
      <c r="H18" s="160">
        <f t="shared" ref="H18:H25" si="7">E18+33</f>
        <v>44954</v>
      </c>
      <c r="I18" s="35">
        <f t="shared" ref="I18:I25" si="8">E18+35</f>
        <v>44956</v>
      </c>
      <c r="J18" s="35">
        <f t="shared" ref="J18:J25" si="9">F18+38</f>
        <v>44971</v>
      </c>
      <c r="K18" s="35">
        <f t="shared" ref="K18:K25" si="10">G18+43</f>
        <v>44994</v>
      </c>
    </row>
    <row r="19" spans="1:12" s="34" customFormat="1" ht="24.95" customHeight="1">
      <c r="A19" s="90" t="str">
        <f>'KCM2 NB'!A19</f>
        <v>CMA CGM SAVANNAH</v>
      </c>
      <c r="B19" s="90" t="str">
        <f>'KCM2 NB'!B19</f>
        <v>CSVN</v>
      </c>
      <c r="C19" s="90" t="str">
        <f>'KCM2 NB'!C19</f>
        <v>0BYD0N</v>
      </c>
      <c r="D19" s="247">
        <f>'KCM2 NB'!D19</f>
        <v>44928</v>
      </c>
      <c r="E19" s="272">
        <f>'KCM2 NB'!E19</f>
        <v>44928</v>
      </c>
      <c r="F19" s="187">
        <f t="shared" si="1"/>
        <v>44940</v>
      </c>
      <c r="G19" s="174">
        <f t="shared" si="6"/>
        <v>44958</v>
      </c>
      <c r="H19" s="160">
        <f t="shared" si="7"/>
        <v>44961</v>
      </c>
      <c r="I19" s="35">
        <f t="shared" si="8"/>
        <v>44963</v>
      </c>
      <c r="J19" s="35">
        <f t="shared" si="9"/>
        <v>44978</v>
      </c>
      <c r="K19" s="35">
        <f t="shared" si="10"/>
        <v>45001</v>
      </c>
    </row>
    <row r="20" spans="1:12" s="34" customFormat="1" ht="24.95" customHeight="1">
      <c r="A20" s="90" t="str">
        <f>'KCM2 NB'!A20</f>
        <v>CMA  CGM PUGET</v>
      </c>
      <c r="B20" s="90" t="str">
        <f>'KCM2 NB'!B20</f>
        <v>CMPG</v>
      </c>
      <c r="C20" s="90" t="str">
        <f>'KCM2 NB'!C20</f>
        <v>0BYD2N</v>
      </c>
      <c r="D20" s="105">
        <f>'KCM2 NB'!D20</f>
        <v>44935</v>
      </c>
      <c r="E20" s="92">
        <f>'KCM2 NB'!E20</f>
        <v>44935</v>
      </c>
      <c r="F20" s="187">
        <f t="shared" si="1"/>
        <v>44947</v>
      </c>
      <c r="G20" s="174">
        <f t="shared" si="6"/>
        <v>44965</v>
      </c>
      <c r="H20" s="160">
        <f t="shared" si="7"/>
        <v>44968</v>
      </c>
      <c r="I20" s="35">
        <f t="shared" si="8"/>
        <v>44970</v>
      </c>
      <c r="J20" s="35">
        <f t="shared" si="9"/>
        <v>44985</v>
      </c>
      <c r="K20" s="35">
        <f t="shared" si="10"/>
        <v>45008</v>
      </c>
    </row>
    <row r="21" spans="1:12" s="34" customFormat="1" ht="24.95" customHeight="1">
      <c r="A21" s="90" t="str">
        <f>'KCM2 NB'!A21</f>
        <v>QINGDAO TOWER</v>
      </c>
      <c r="B21" s="90" t="str">
        <f>'KCM2 NB'!B21</f>
        <v>QDTR</v>
      </c>
      <c r="C21" s="90" t="str">
        <f>'KCM2 NB'!C21</f>
        <v>0BYD4N</v>
      </c>
      <c r="D21" s="105">
        <f>'KCM2 NB'!D21</f>
        <v>44942</v>
      </c>
      <c r="E21" s="92">
        <f>'KCM2 NB'!E21</f>
        <v>44942</v>
      </c>
      <c r="F21" s="187">
        <f t="shared" ref="F21" si="11">E21+12</f>
        <v>44954</v>
      </c>
      <c r="G21" s="174">
        <f t="shared" si="6"/>
        <v>44972</v>
      </c>
      <c r="H21" s="160">
        <f t="shared" si="7"/>
        <v>44975</v>
      </c>
      <c r="I21" s="35">
        <f t="shared" si="8"/>
        <v>44977</v>
      </c>
      <c r="J21" s="35">
        <f t="shared" si="9"/>
        <v>44992</v>
      </c>
      <c r="K21" s="35">
        <f t="shared" si="10"/>
        <v>45015</v>
      </c>
    </row>
    <row r="22" spans="1:12" s="34" customFormat="1" ht="24.95" customHeight="1">
      <c r="A22" s="90" t="str">
        <f>'KCM2 NB'!A22</f>
        <v>HONGKONG BRIDGE</v>
      </c>
      <c r="B22" s="90" t="str">
        <f>'KCM2 NB'!B22</f>
        <v>HKBG</v>
      </c>
      <c r="C22" s="90" t="str">
        <f>'KCM2 NB'!C22</f>
        <v>0BYD6N</v>
      </c>
      <c r="D22" s="105">
        <f>'KCM2 NB'!D22</f>
        <v>44949</v>
      </c>
      <c r="E22" s="92">
        <f>'KCM2 NB'!E22</f>
        <v>44949</v>
      </c>
      <c r="F22" s="187">
        <f t="shared" si="1"/>
        <v>44961</v>
      </c>
      <c r="G22" s="174">
        <f t="shared" si="6"/>
        <v>44979</v>
      </c>
      <c r="H22" s="160">
        <f t="shared" si="7"/>
        <v>44982</v>
      </c>
      <c r="I22" s="35">
        <f t="shared" si="8"/>
        <v>44984</v>
      </c>
      <c r="J22" s="35">
        <f t="shared" si="9"/>
        <v>44999</v>
      </c>
      <c r="K22" s="35">
        <f t="shared" si="10"/>
        <v>45022</v>
      </c>
    </row>
    <row r="23" spans="1:12" s="34" customFormat="1" ht="24.95" customHeight="1">
      <c r="A23" s="90" t="str">
        <f>'KCM2 NB'!A23</f>
        <v>CMA CGM SANTOS</v>
      </c>
      <c r="B23" s="90" t="str">
        <f>'KCM2 NB'!B23</f>
        <v>CSAN</v>
      </c>
      <c r="C23" s="90" t="str">
        <f>'KCM2 NB'!C23</f>
        <v>0BYD8N</v>
      </c>
      <c r="D23" s="105">
        <f>'KCM2 NB'!D23</f>
        <v>44956</v>
      </c>
      <c r="E23" s="92">
        <f>'KCM2 NB'!E23</f>
        <v>44956</v>
      </c>
      <c r="F23" s="187">
        <f t="shared" si="1"/>
        <v>44968</v>
      </c>
      <c r="G23" s="174">
        <f t="shared" si="6"/>
        <v>44986</v>
      </c>
      <c r="H23" s="160">
        <f t="shared" si="7"/>
        <v>44989</v>
      </c>
      <c r="I23" s="35">
        <f t="shared" si="8"/>
        <v>44991</v>
      </c>
      <c r="J23" s="35">
        <f t="shared" si="9"/>
        <v>45006</v>
      </c>
      <c r="K23" s="35">
        <f t="shared" si="10"/>
        <v>45029</v>
      </c>
    </row>
    <row r="24" spans="1:12" s="34" customFormat="1" ht="24.95" customHeight="1">
      <c r="A24" s="90" t="str">
        <f>'KCM2 NB'!A24</f>
        <v>CMA CGM SAVANNAH</v>
      </c>
      <c r="B24" s="90" t="str">
        <f>'KCM2 NB'!B24</f>
        <v>CSVN</v>
      </c>
      <c r="C24" s="90" t="str">
        <f>'KCM2 NB'!C24</f>
        <v>0BYEAN</v>
      </c>
      <c r="D24" s="105">
        <f>'KCM2 NB'!D24</f>
        <v>44963</v>
      </c>
      <c r="E24" s="92">
        <f>'KCM2 NB'!E24</f>
        <v>44963</v>
      </c>
      <c r="F24" s="187">
        <f t="shared" si="1"/>
        <v>44975</v>
      </c>
      <c r="G24" s="174">
        <f t="shared" si="6"/>
        <v>44993</v>
      </c>
      <c r="H24" s="160">
        <f t="shared" si="7"/>
        <v>44996</v>
      </c>
      <c r="I24" s="35">
        <f t="shared" si="8"/>
        <v>44998</v>
      </c>
      <c r="J24" s="35">
        <f t="shared" si="9"/>
        <v>45013</v>
      </c>
      <c r="K24" s="35">
        <f t="shared" si="10"/>
        <v>45036</v>
      </c>
    </row>
    <row r="25" spans="1:12" s="34" customFormat="1" ht="24.95" customHeight="1">
      <c r="A25" s="90" t="str">
        <f>'KCM2 NB'!A25</f>
        <v>CMA CGM PUGET</v>
      </c>
      <c r="B25" s="90" t="str">
        <f>'KCM2 NB'!B25</f>
        <v>CMPG</v>
      </c>
      <c r="C25" s="90" t="str">
        <f>'KCM2 NB'!C25</f>
        <v>0BYECN</v>
      </c>
      <c r="D25" s="105">
        <f>'KCM2 NB'!D25</f>
        <v>44970</v>
      </c>
      <c r="E25" s="92">
        <f>'KCM2 NB'!E25</f>
        <v>44970</v>
      </c>
      <c r="F25" s="187">
        <f t="shared" si="1"/>
        <v>44982</v>
      </c>
      <c r="G25" s="174">
        <f t="shared" si="6"/>
        <v>45000</v>
      </c>
      <c r="H25" s="160">
        <f t="shared" si="7"/>
        <v>45003</v>
      </c>
      <c r="I25" s="35">
        <f t="shared" si="8"/>
        <v>45005</v>
      </c>
      <c r="J25" s="35">
        <f t="shared" si="9"/>
        <v>45020</v>
      </c>
      <c r="K25" s="35">
        <f t="shared" si="10"/>
        <v>45043</v>
      </c>
    </row>
    <row r="26" spans="1:12" s="27" customFormat="1" ht="15">
      <c r="A26" s="33" t="str">
        <f>FDR!A35</f>
        <v>* ABOVE SCHEDULES ARE SUBJECT TO CHANGE WITH/WITHOUT PRIOR NOTICE</v>
      </c>
      <c r="B26" s="33"/>
      <c r="C26" s="30"/>
      <c r="D26" s="30"/>
      <c r="E26" s="112"/>
      <c r="F26" s="57"/>
      <c r="G26" s="51"/>
      <c r="H26" s="51"/>
      <c r="I26" s="51"/>
    </row>
    <row r="27" spans="1:12" ht="15">
      <c r="A27" s="24" t="str">
        <f>FDR!A36</f>
        <v>*** VESSEL HAVE FULLY BOOKED / SUBJECT TO ROLL OVER ANY CARGO / SUBJECT TO REJECT ANY NEW BOOKING</v>
      </c>
      <c r="B27" s="24"/>
      <c r="C27" s="27"/>
      <c r="D27" s="27"/>
      <c r="G27" s="51"/>
      <c r="H27" s="51"/>
      <c r="I27" s="51"/>
    </row>
    <row r="28" spans="1:12" ht="15">
      <c r="A28" s="30"/>
      <c r="B28" s="30"/>
      <c r="C28" s="27"/>
      <c r="D28" s="27"/>
    </row>
    <row r="29" spans="1:12" ht="15">
      <c r="A29" s="24" t="str">
        <f>'KCM2 NB'!A34</f>
        <v>Closing Time : EVERY MON @ 0200HRS</v>
      </c>
      <c r="B29" s="29"/>
      <c r="C29" s="27"/>
      <c r="D29" s="27"/>
    </row>
    <row r="30" spans="1:12" ht="15">
      <c r="A30" s="29"/>
      <c r="B30" s="29"/>
      <c r="C30" s="27"/>
      <c r="D30" s="27"/>
    </row>
    <row r="31" spans="1:12" ht="15">
      <c r="A31" s="65" t="s">
        <v>64</v>
      </c>
      <c r="B31" s="29"/>
      <c r="C31" s="27"/>
      <c r="D31" s="27"/>
    </row>
    <row r="32" spans="1:12" ht="15">
      <c r="A32" s="66" t="s">
        <v>315</v>
      </c>
      <c r="B32" s="28"/>
      <c r="C32" s="27"/>
      <c r="D32" s="27"/>
    </row>
    <row r="33" spans="1:10" ht="15">
      <c r="A33" s="66"/>
      <c r="B33" s="28"/>
      <c r="C33" s="27"/>
      <c r="D33" s="27"/>
    </row>
    <row r="34" spans="1:10" ht="15">
      <c r="A34" s="13"/>
      <c r="B34" s="13"/>
      <c r="C34" s="13"/>
      <c r="D34" s="13"/>
      <c r="E34" s="114"/>
      <c r="F34" s="59"/>
    </row>
    <row r="35" spans="1:10" ht="19.7" customHeight="1">
      <c r="A35" s="25" t="str">
        <f>'KCM2 NB'!A44</f>
        <v xml:space="preserve">T.S. Container Lines (M) Sdn Bhd  </v>
      </c>
      <c r="B35" s="11"/>
      <c r="C35" s="10"/>
      <c r="D35" s="10"/>
      <c r="E35" s="115"/>
      <c r="F35" s="60"/>
    </row>
    <row r="36" spans="1:10" ht="15">
      <c r="A36" s="11" t="str">
        <f>'KCM2 NB'!A45</f>
        <v>Suite 11.05, 11TH Floor, MWE Plaza,</v>
      </c>
      <c r="B36" s="11"/>
      <c r="C36" s="10"/>
      <c r="E36" s="116" t="str">
        <f>'KCM2 NB'!E45</f>
        <v xml:space="preserve">BOOKING PLEASE EMAIL TO </v>
      </c>
      <c r="F36" s="61"/>
    </row>
    <row r="37" spans="1:10" ht="15">
      <c r="A37" s="11" t="str">
        <f>'KCM2 NB'!A46</f>
        <v xml:space="preserve">No. 8, Lebuh Farquhar, </v>
      </c>
      <c r="B37" s="11"/>
      <c r="C37" s="24"/>
      <c r="E37" s="116" t="str">
        <f>'KCM2 NB'!E46</f>
        <v>SALES &amp; MARKETING [pen_mktg@tslines.com.my]</v>
      </c>
      <c r="F37" s="61"/>
    </row>
    <row r="38" spans="1:10" ht="15">
      <c r="A38" s="11" t="str">
        <f>'KCM2 NB'!A47</f>
        <v>10200 Penang, Malaysia.</v>
      </c>
      <c r="B38" s="11"/>
      <c r="C38" s="22"/>
      <c r="E38" s="116" t="str">
        <f>'KCM2 NB'!E47</f>
        <v>CUSTOMER SERVICE [pen_cs@tslines.com.my]</v>
      </c>
      <c r="F38" s="62"/>
    </row>
    <row r="39" spans="1:10" ht="15">
      <c r="A39" s="11" t="str">
        <f>'KCM2 NB'!A48</f>
        <v>Tel : 604-262 8808 (Hunting Lines)</v>
      </c>
      <c r="B39" s="11"/>
      <c r="C39" s="11"/>
      <c r="E39" s="116" t="str">
        <f>'KCM2 NB'!E48</f>
        <v>SI/BL RELATED ISSUE [pen_exp_doc@tslines.com.my]</v>
      </c>
      <c r="F39" s="62"/>
    </row>
    <row r="40" spans="1:10" ht="15">
      <c r="A40" s="11" t="str">
        <f>'KCM2 NB'!A49</f>
        <v>Fax : 604-262 8803</v>
      </c>
      <c r="B40" s="11"/>
      <c r="C40" s="11"/>
      <c r="E40" s="117"/>
      <c r="F40" s="62"/>
    </row>
    <row r="41" spans="1:10" ht="15">
      <c r="A41" s="20"/>
      <c r="B41" s="19"/>
      <c r="C41" s="11"/>
      <c r="E41" s="118"/>
      <c r="F41" s="62"/>
    </row>
    <row r="42" spans="1:10" ht="15">
      <c r="A42" s="14" t="str">
        <f>'KCM2 NB'!A51</f>
        <v>SALES &amp; MARKETING [pen_mktg@tslines.com.my]</v>
      </c>
      <c r="B42" s="11"/>
      <c r="C42" s="10"/>
      <c r="E42" s="119" t="str">
        <f>'KCM2 NB'!E51</f>
        <v>CUSTOMER SERVICE [pen_cs@tslines.com.my]</v>
      </c>
      <c r="F42" s="63"/>
      <c r="G42" s="14"/>
      <c r="H42" s="14"/>
      <c r="I42" s="14"/>
      <c r="J42" s="14"/>
    </row>
    <row r="43" spans="1:10" ht="15">
      <c r="A43" s="13" t="str">
        <f>'KCM2 NB'!A52</f>
        <v xml:space="preserve">Wong Barne Gene </v>
      </c>
      <c r="B43" s="11" t="str">
        <f>'KCM2 NB'!B52</f>
        <v xml:space="preserve">019 - 480 7886 </v>
      </c>
      <c r="C43" s="10"/>
      <c r="E43" s="120" t="str">
        <f>'KCM2 NB'!E52</f>
        <v>Syndy Goy</v>
      </c>
      <c r="G43" s="13" t="str">
        <f>'KCM2 NB'!G52</f>
        <v>012 - 494 2710</v>
      </c>
      <c r="H43" s="13"/>
      <c r="I43" s="13"/>
      <c r="J43" s="13"/>
    </row>
    <row r="44" spans="1:10" ht="15">
      <c r="A44" s="10" t="str">
        <f>'KCM2 NB'!A53</f>
        <v>Emily Ng</v>
      </c>
      <c r="B44" s="11" t="str">
        <f>'KCM2 NB'!B53</f>
        <v>010 - 565 0638</v>
      </c>
      <c r="C44" s="10"/>
      <c r="E44" s="120" t="str">
        <f>'KCM2 NB'!E53</f>
        <v>Farhana</v>
      </c>
      <c r="F44" s="64"/>
      <c r="G44" s="13" t="str">
        <f>'KCM2 NB'!G53</f>
        <v>013 - 829 0589</v>
      </c>
      <c r="H44" s="13"/>
      <c r="I44" s="13"/>
      <c r="J44" s="10"/>
    </row>
    <row r="45" spans="1:10" ht="15">
      <c r="A45" s="11" t="str">
        <f>'KCM2 NB'!A54</f>
        <v>Vivian Goh</v>
      </c>
      <c r="B45" s="11" t="str">
        <f>'KCM2 NB'!B54</f>
        <v>012 - 654 5556</v>
      </c>
      <c r="C45" s="10"/>
      <c r="E45" s="120" t="str">
        <f>'KCM2 NB'!E54</f>
        <v>Casey Lim</v>
      </c>
      <c r="F45" s="64"/>
      <c r="G45" s="8" t="str">
        <f>'KCM2 NB'!G54</f>
        <v>012 - 470 1645</v>
      </c>
    </row>
    <row r="46" spans="1:10" ht="15">
      <c r="A46" s="11"/>
      <c r="B46" s="11"/>
      <c r="C46" s="10"/>
      <c r="F46" s="64"/>
    </row>
    <row r="47" spans="1:10" ht="15">
      <c r="F47" s="64"/>
    </row>
    <row r="48" spans="1:10" ht="15">
      <c r="F48" s="64"/>
    </row>
    <row r="49" spans="1:6" ht="15">
      <c r="F49" s="64"/>
    </row>
    <row r="50" spans="1:6" ht="15">
      <c r="A50" s="11"/>
      <c r="B50" s="11"/>
      <c r="C50" s="10"/>
      <c r="D50" s="11"/>
      <c r="E50" s="120"/>
      <c r="F50" s="64"/>
    </row>
    <row r="51" spans="1:6" ht="15">
      <c r="C51" s="11"/>
      <c r="D51" s="10"/>
    </row>
    <row r="52" spans="1:6" ht="15">
      <c r="D52" s="10"/>
    </row>
    <row r="53" spans="1:6" ht="15">
      <c r="E53" s="121"/>
      <c r="F53" s="60"/>
    </row>
  </sheetData>
  <sheetProtection algorithmName="SHA-512" hashValue="Yza2PTojFD6T2eERGn4enmwVs+bJKUaPqnyHoUq1XyM5dqgo8HS0xEmDs1dl+SJrunuTpxoCEpeXuTcLCVWtGQ==" saltValue="cBXLV80PUsLUOzB0S0Q8yw==" spinCount="100000" sheet="1" formatCells="0" formatColumns="0" formatRows="0" sort="0"/>
  <dataConsolidate/>
  <mergeCells count="3">
    <mergeCell ref="B8:D8"/>
    <mergeCell ref="G10:K10"/>
    <mergeCell ref="G11:K11"/>
  </mergeCells>
  <printOptions horizontalCentered="1"/>
  <pageMargins left="0.25" right="0.25" top="0.25" bottom="0.25" header="0" footer="0"/>
  <pageSetup paperSize="9" scale="67" orientation="landscape" r:id="rId1"/>
  <headerFooter alignWithMargins="0"/>
  <drawing r:id="rId2"/>
  <legacyDrawing r:id="rId3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3DCE3D-8940-4D61-96B5-95B922BB8EE5}">
  <sheetPr codeName="Sheet6">
    <tabColor rgb="FF92D050"/>
    <pageSetUpPr fitToPage="1"/>
  </sheetPr>
  <dimension ref="A1:Q56"/>
  <sheetViews>
    <sheetView showGridLines="0" showZeros="0" view="pageBreakPreview" zoomScale="85" zoomScaleNormal="90" zoomScaleSheetLayoutView="85" workbookViewId="0">
      <pane xSplit="5" ySplit="14" topLeftCell="F15" activePane="bottomRight" state="frozen"/>
      <selection activeCell="B8" sqref="B8:D8"/>
      <selection pane="topRight" activeCell="B8" sqref="B8:D8"/>
      <selection pane="bottomLeft" activeCell="B8" sqref="B8:D8"/>
      <selection pane="bottomRight" activeCell="B8" sqref="B8:D8"/>
    </sheetView>
  </sheetViews>
  <sheetFormatPr defaultColWidth="11.85546875" defaultRowHeight="15.95" customHeight="1"/>
  <cols>
    <col min="1" max="1" width="30.5703125" style="8" customWidth="1"/>
    <col min="2" max="2" width="6.7109375" style="8" customWidth="1"/>
    <col min="3" max="3" width="8.7109375" style="8" customWidth="1"/>
    <col min="4" max="4" width="6.7109375" style="8" customWidth="1"/>
    <col min="5" max="5" width="12.7109375" style="113" customWidth="1"/>
    <col min="6" max="6" width="12.7109375" style="58" customWidth="1"/>
    <col min="7" max="7" width="12.7109375" style="64" customWidth="1"/>
    <col min="8" max="13" width="12.7109375" style="8" customWidth="1"/>
    <col min="14" max="14" width="14.85546875" style="8" bestFit="1" customWidth="1"/>
    <col min="15" max="17" width="12.7109375" style="8" customWidth="1"/>
    <col min="18" max="243" width="11.85546875" style="8"/>
    <col min="244" max="244" width="26.85546875" style="8" customWidth="1"/>
    <col min="245" max="246" width="12" style="8" customWidth="1"/>
    <col min="247" max="247" width="6.5703125" style="8" customWidth="1"/>
    <col min="248" max="259" width="12" style="8" customWidth="1"/>
    <col min="260" max="499" width="11.85546875" style="8"/>
    <col min="500" max="500" width="26.85546875" style="8" customWidth="1"/>
    <col min="501" max="502" width="12" style="8" customWidth="1"/>
    <col min="503" max="503" width="6.5703125" style="8" customWidth="1"/>
    <col min="504" max="515" width="12" style="8" customWidth="1"/>
    <col min="516" max="755" width="11.85546875" style="8"/>
    <col min="756" max="756" width="26.85546875" style="8" customWidth="1"/>
    <col min="757" max="758" width="12" style="8" customWidth="1"/>
    <col min="759" max="759" width="6.5703125" style="8" customWidth="1"/>
    <col min="760" max="771" width="12" style="8" customWidth="1"/>
    <col min="772" max="1011" width="11.85546875" style="8"/>
    <col min="1012" max="1012" width="26.85546875" style="8" customWidth="1"/>
    <col min="1013" max="1014" width="12" style="8" customWidth="1"/>
    <col min="1015" max="1015" width="6.5703125" style="8" customWidth="1"/>
    <col min="1016" max="1027" width="12" style="8" customWidth="1"/>
    <col min="1028" max="1267" width="11.85546875" style="8"/>
    <col min="1268" max="1268" width="26.85546875" style="8" customWidth="1"/>
    <col min="1269" max="1270" width="12" style="8" customWidth="1"/>
    <col min="1271" max="1271" width="6.5703125" style="8" customWidth="1"/>
    <col min="1272" max="1283" width="12" style="8" customWidth="1"/>
    <col min="1284" max="1523" width="11.85546875" style="8"/>
    <col min="1524" max="1524" width="26.85546875" style="8" customWidth="1"/>
    <col min="1525" max="1526" width="12" style="8" customWidth="1"/>
    <col min="1527" max="1527" width="6.5703125" style="8" customWidth="1"/>
    <col min="1528" max="1539" width="12" style="8" customWidth="1"/>
    <col min="1540" max="1779" width="11.85546875" style="8"/>
    <col min="1780" max="1780" width="26.85546875" style="8" customWidth="1"/>
    <col min="1781" max="1782" width="12" style="8" customWidth="1"/>
    <col min="1783" max="1783" width="6.5703125" style="8" customWidth="1"/>
    <col min="1784" max="1795" width="12" style="8" customWidth="1"/>
    <col min="1796" max="2035" width="11.85546875" style="8"/>
    <col min="2036" max="2036" width="26.85546875" style="8" customWidth="1"/>
    <col min="2037" max="2038" width="12" style="8" customWidth="1"/>
    <col min="2039" max="2039" width="6.5703125" style="8" customWidth="1"/>
    <col min="2040" max="2051" width="12" style="8" customWidth="1"/>
    <col min="2052" max="2291" width="11.85546875" style="8"/>
    <col min="2292" max="2292" width="26.85546875" style="8" customWidth="1"/>
    <col min="2293" max="2294" width="12" style="8" customWidth="1"/>
    <col min="2295" max="2295" width="6.5703125" style="8" customWidth="1"/>
    <col min="2296" max="2307" width="12" style="8" customWidth="1"/>
    <col min="2308" max="2547" width="11.85546875" style="8"/>
    <col min="2548" max="2548" width="26.85546875" style="8" customWidth="1"/>
    <col min="2549" max="2550" width="12" style="8" customWidth="1"/>
    <col min="2551" max="2551" width="6.5703125" style="8" customWidth="1"/>
    <col min="2552" max="2563" width="12" style="8" customWidth="1"/>
    <col min="2564" max="2803" width="11.85546875" style="8"/>
    <col min="2804" max="2804" width="26.85546875" style="8" customWidth="1"/>
    <col min="2805" max="2806" width="12" style="8" customWidth="1"/>
    <col min="2807" max="2807" width="6.5703125" style="8" customWidth="1"/>
    <col min="2808" max="2819" width="12" style="8" customWidth="1"/>
    <col min="2820" max="3059" width="11.85546875" style="8"/>
    <col min="3060" max="3060" width="26.85546875" style="8" customWidth="1"/>
    <col min="3061" max="3062" width="12" style="8" customWidth="1"/>
    <col min="3063" max="3063" width="6.5703125" style="8" customWidth="1"/>
    <col min="3064" max="3075" width="12" style="8" customWidth="1"/>
    <col min="3076" max="3315" width="11.85546875" style="8"/>
    <col min="3316" max="3316" width="26.85546875" style="8" customWidth="1"/>
    <col min="3317" max="3318" width="12" style="8" customWidth="1"/>
    <col min="3319" max="3319" width="6.5703125" style="8" customWidth="1"/>
    <col min="3320" max="3331" width="12" style="8" customWidth="1"/>
    <col min="3332" max="3571" width="11.85546875" style="8"/>
    <col min="3572" max="3572" width="26.85546875" style="8" customWidth="1"/>
    <col min="3573" max="3574" width="12" style="8" customWidth="1"/>
    <col min="3575" max="3575" width="6.5703125" style="8" customWidth="1"/>
    <col min="3576" max="3587" width="12" style="8" customWidth="1"/>
    <col min="3588" max="3827" width="11.85546875" style="8"/>
    <col min="3828" max="3828" width="26.85546875" style="8" customWidth="1"/>
    <col min="3829" max="3830" width="12" style="8" customWidth="1"/>
    <col min="3831" max="3831" width="6.5703125" style="8" customWidth="1"/>
    <col min="3832" max="3843" width="12" style="8" customWidth="1"/>
    <col min="3844" max="4083" width="11.85546875" style="8"/>
    <col min="4084" max="4084" width="26.85546875" style="8" customWidth="1"/>
    <col min="4085" max="4086" width="12" style="8" customWidth="1"/>
    <col min="4087" max="4087" width="6.5703125" style="8" customWidth="1"/>
    <col min="4088" max="4099" width="12" style="8" customWidth="1"/>
    <col min="4100" max="4339" width="11.85546875" style="8"/>
    <col min="4340" max="4340" width="26.85546875" style="8" customWidth="1"/>
    <col min="4341" max="4342" width="12" style="8" customWidth="1"/>
    <col min="4343" max="4343" width="6.5703125" style="8" customWidth="1"/>
    <col min="4344" max="4355" width="12" style="8" customWidth="1"/>
    <col min="4356" max="4595" width="11.85546875" style="8"/>
    <col min="4596" max="4596" width="26.85546875" style="8" customWidth="1"/>
    <col min="4597" max="4598" width="12" style="8" customWidth="1"/>
    <col min="4599" max="4599" width="6.5703125" style="8" customWidth="1"/>
    <col min="4600" max="4611" width="12" style="8" customWidth="1"/>
    <col min="4612" max="4851" width="11.85546875" style="8"/>
    <col min="4852" max="4852" width="26.85546875" style="8" customWidth="1"/>
    <col min="4853" max="4854" width="12" style="8" customWidth="1"/>
    <col min="4855" max="4855" width="6.5703125" style="8" customWidth="1"/>
    <col min="4856" max="4867" width="12" style="8" customWidth="1"/>
    <col min="4868" max="5107" width="11.85546875" style="8"/>
    <col min="5108" max="5108" width="26.85546875" style="8" customWidth="1"/>
    <col min="5109" max="5110" width="12" style="8" customWidth="1"/>
    <col min="5111" max="5111" width="6.5703125" style="8" customWidth="1"/>
    <col min="5112" max="5123" width="12" style="8" customWidth="1"/>
    <col min="5124" max="5363" width="11.85546875" style="8"/>
    <col min="5364" max="5364" width="26.85546875" style="8" customWidth="1"/>
    <col min="5365" max="5366" width="12" style="8" customWidth="1"/>
    <col min="5367" max="5367" width="6.5703125" style="8" customWidth="1"/>
    <col min="5368" max="5379" width="12" style="8" customWidth="1"/>
    <col min="5380" max="5619" width="11.85546875" style="8"/>
    <col min="5620" max="5620" width="26.85546875" style="8" customWidth="1"/>
    <col min="5621" max="5622" width="12" style="8" customWidth="1"/>
    <col min="5623" max="5623" width="6.5703125" style="8" customWidth="1"/>
    <col min="5624" max="5635" width="12" style="8" customWidth="1"/>
    <col min="5636" max="5875" width="11.85546875" style="8"/>
    <col min="5876" max="5876" width="26.85546875" style="8" customWidth="1"/>
    <col min="5877" max="5878" width="12" style="8" customWidth="1"/>
    <col min="5879" max="5879" width="6.5703125" style="8" customWidth="1"/>
    <col min="5880" max="5891" width="12" style="8" customWidth="1"/>
    <col min="5892" max="6131" width="11.85546875" style="8"/>
    <col min="6132" max="6132" width="26.85546875" style="8" customWidth="1"/>
    <col min="6133" max="6134" width="12" style="8" customWidth="1"/>
    <col min="6135" max="6135" width="6.5703125" style="8" customWidth="1"/>
    <col min="6136" max="6147" width="12" style="8" customWidth="1"/>
    <col min="6148" max="6387" width="11.85546875" style="8"/>
    <col min="6388" max="6388" width="26.85546875" style="8" customWidth="1"/>
    <col min="6389" max="6390" width="12" style="8" customWidth="1"/>
    <col min="6391" max="6391" width="6.5703125" style="8" customWidth="1"/>
    <col min="6392" max="6403" width="12" style="8" customWidth="1"/>
    <col min="6404" max="6643" width="11.85546875" style="8"/>
    <col min="6644" max="6644" width="26.85546875" style="8" customWidth="1"/>
    <col min="6645" max="6646" width="12" style="8" customWidth="1"/>
    <col min="6647" max="6647" width="6.5703125" style="8" customWidth="1"/>
    <col min="6648" max="6659" width="12" style="8" customWidth="1"/>
    <col min="6660" max="6899" width="11.85546875" style="8"/>
    <col min="6900" max="6900" width="26.85546875" style="8" customWidth="1"/>
    <col min="6901" max="6902" width="12" style="8" customWidth="1"/>
    <col min="6903" max="6903" width="6.5703125" style="8" customWidth="1"/>
    <col min="6904" max="6915" width="12" style="8" customWidth="1"/>
    <col min="6916" max="7155" width="11.85546875" style="8"/>
    <col min="7156" max="7156" width="26.85546875" style="8" customWidth="1"/>
    <col min="7157" max="7158" width="12" style="8" customWidth="1"/>
    <col min="7159" max="7159" width="6.5703125" style="8" customWidth="1"/>
    <col min="7160" max="7171" width="12" style="8" customWidth="1"/>
    <col min="7172" max="7411" width="11.85546875" style="8"/>
    <col min="7412" max="7412" width="26.85546875" style="8" customWidth="1"/>
    <col min="7413" max="7414" width="12" style="8" customWidth="1"/>
    <col min="7415" max="7415" width="6.5703125" style="8" customWidth="1"/>
    <col min="7416" max="7427" width="12" style="8" customWidth="1"/>
    <col min="7428" max="7667" width="11.85546875" style="8"/>
    <col min="7668" max="7668" width="26.85546875" style="8" customWidth="1"/>
    <col min="7669" max="7670" width="12" style="8" customWidth="1"/>
    <col min="7671" max="7671" width="6.5703125" style="8" customWidth="1"/>
    <col min="7672" max="7683" width="12" style="8" customWidth="1"/>
    <col min="7684" max="7923" width="11.85546875" style="8"/>
    <col min="7924" max="7924" width="26.85546875" style="8" customWidth="1"/>
    <col min="7925" max="7926" width="12" style="8" customWidth="1"/>
    <col min="7927" max="7927" width="6.5703125" style="8" customWidth="1"/>
    <col min="7928" max="7939" width="12" style="8" customWidth="1"/>
    <col min="7940" max="8179" width="11.85546875" style="8"/>
    <col min="8180" max="8180" width="26.85546875" style="8" customWidth="1"/>
    <col min="8181" max="8182" width="12" style="8" customWidth="1"/>
    <col min="8183" max="8183" width="6.5703125" style="8" customWidth="1"/>
    <col min="8184" max="8195" width="12" style="8" customWidth="1"/>
    <col min="8196" max="8435" width="11.85546875" style="8"/>
    <col min="8436" max="8436" width="26.85546875" style="8" customWidth="1"/>
    <col min="8437" max="8438" width="12" style="8" customWidth="1"/>
    <col min="8439" max="8439" width="6.5703125" style="8" customWidth="1"/>
    <col min="8440" max="8451" width="12" style="8" customWidth="1"/>
    <col min="8452" max="8691" width="11.85546875" style="8"/>
    <col min="8692" max="8692" width="26.85546875" style="8" customWidth="1"/>
    <col min="8693" max="8694" width="12" style="8" customWidth="1"/>
    <col min="8695" max="8695" width="6.5703125" style="8" customWidth="1"/>
    <col min="8696" max="8707" width="12" style="8" customWidth="1"/>
    <col min="8708" max="8947" width="11.85546875" style="8"/>
    <col min="8948" max="8948" width="26.85546875" style="8" customWidth="1"/>
    <col min="8949" max="8950" width="12" style="8" customWidth="1"/>
    <col min="8951" max="8951" width="6.5703125" style="8" customWidth="1"/>
    <col min="8952" max="8963" width="12" style="8" customWidth="1"/>
    <col min="8964" max="9203" width="11.85546875" style="8"/>
    <col min="9204" max="9204" width="26.85546875" style="8" customWidth="1"/>
    <col min="9205" max="9206" width="12" style="8" customWidth="1"/>
    <col min="9207" max="9207" width="6.5703125" style="8" customWidth="1"/>
    <col min="9208" max="9219" width="12" style="8" customWidth="1"/>
    <col min="9220" max="9459" width="11.85546875" style="8"/>
    <col min="9460" max="9460" width="26.85546875" style="8" customWidth="1"/>
    <col min="9461" max="9462" width="12" style="8" customWidth="1"/>
    <col min="9463" max="9463" width="6.5703125" style="8" customWidth="1"/>
    <col min="9464" max="9475" width="12" style="8" customWidth="1"/>
    <col min="9476" max="9715" width="11.85546875" style="8"/>
    <col min="9716" max="9716" width="26.85546875" style="8" customWidth="1"/>
    <col min="9717" max="9718" width="12" style="8" customWidth="1"/>
    <col min="9719" max="9719" width="6.5703125" style="8" customWidth="1"/>
    <col min="9720" max="9731" width="12" style="8" customWidth="1"/>
    <col min="9732" max="9971" width="11.85546875" style="8"/>
    <col min="9972" max="9972" width="26.85546875" style="8" customWidth="1"/>
    <col min="9973" max="9974" width="12" style="8" customWidth="1"/>
    <col min="9975" max="9975" width="6.5703125" style="8" customWidth="1"/>
    <col min="9976" max="9987" width="12" style="8" customWidth="1"/>
    <col min="9988" max="10227" width="11.85546875" style="8"/>
    <col min="10228" max="10228" width="26.85546875" style="8" customWidth="1"/>
    <col min="10229" max="10230" width="12" style="8" customWidth="1"/>
    <col min="10231" max="10231" width="6.5703125" style="8" customWidth="1"/>
    <col min="10232" max="10243" width="12" style="8" customWidth="1"/>
    <col min="10244" max="10483" width="11.85546875" style="8"/>
    <col min="10484" max="10484" width="26.85546875" style="8" customWidth="1"/>
    <col min="10485" max="10486" width="12" style="8" customWidth="1"/>
    <col min="10487" max="10487" width="6.5703125" style="8" customWidth="1"/>
    <col min="10488" max="10499" width="12" style="8" customWidth="1"/>
    <col min="10500" max="10739" width="11.85546875" style="8"/>
    <col min="10740" max="10740" width="26.85546875" style="8" customWidth="1"/>
    <col min="10741" max="10742" width="12" style="8" customWidth="1"/>
    <col min="10743" max="10743" width="6.5703125" style="8" customWidth="1"/>
    <col min="10744" max="10755" width="12" style="8" customWidth="1"/>
    <col min="10756" max="10995" width="11.85546875" style="8"/>
    <col min="10996" max="10996" width="26.85546875" style="8" customWidth="1"/>
    <col min="10997" max="10998" width="12" style="8" customWidth="1"/>
    <col min="10999" max="10999" width="6.5703125" style="8" customWidth="1"/>
    <col min="11000" max="11011" width="12" style="8" customWidth="1"/>
    <col min="11012" max="11251" width="11.85546875" style="8"/>
    <col min="11252" max="11252" width="26.85546875" style="8" customWidth="1"/>
    <col min="11253" max="11254" width="12" style="8" customWidth="1"/>
    <col min="11255" max="11255" width="6.5703125" style="8" customWidth="1"/>
    <col min="11256" max="11267" width="12" style="8" customWidth="1"/>
    <col min="11268" max="11507" width="11.85546875" style="8"/>
    <col min="11508" max="11508" width="26.85546875" style="8" customWidth="1"/>
    <col min="11509" max="11510" width="12" style="8" customWidth="1"/>
    <col min="11511" max="11511" width="6.5703125" style="8" customWidth="1"/>
    <col min="11512" max="11523" width="12" style="8" customWidth="1"/>
    <col min="11524" max="11763" width="11.85546875" style="8"/>
    <col min="11764" max="11764" width="26.85546875" style="8" customWidth="1"/>
    <col min="11765" max="11766" width="12" style="8" customWidth="1"/>
    <col min="11767" max="11767" width="6.5703125" style="8" customWidth="1"/>
    <col min="11768" max="11779" width="12" style="8" customWidth="1"/>
    <col min="11780" max="12019" width="11.85546875" style="8"/>
    <col min="12020" max="12020" width="26.85546875" style="8" customWidth="1"/>
    <col min="12021" max="12022" width="12" style="8" customWidth="1"/>
    <col min="12023" max="12023" width="6.5703125" style="8" customWidth="1"/>
    <col min="12024" max="12035" width="12" style="8" customWidth="1"/>
    <col min="12036" max="12275" width="11.85546875" style="8"/>
    <col min="12276" max="12276" width="26.85546875" style="8" customWidth="1"/>
    <col min="12277" max="12278" width="12" style="8" customWidth="1"/>
    <col min="12279" max="12279" width="6.5703125" style="8" customWidth="1"/>
    <col min="12280" max="12291" width="12" style="8" customWidth="1"/>
    <col min="12292" max="12531" width="11.85546875" style="8"/>
    <col min="12532" max="12532" width="26.85546875" style="8" customWidth="1"/>
    <col min="12533" max="12534" width="12" style="8" customWidth="1"/>
    <col min="12535" max="12535" width="6.5703125" style="8" customWidth="1"/>
    <col min="12536" max="12547" width="12" style="8" customWidth="1"/>
    <col min="12548" max="12787" width="11.85546875" style="8"/>
    <col min="12788" max="12788" width="26.85546875" style="8" customWidth="1"/>
    <col min="12789" max="12790" width="12" style="8" customWidth="1"/>
    <col min="12791" max="12791" width="6.5703125" style="8" customWidth="1"/>
    <col min="12792" max="12803" width="12" style="8" customWidth="1"/>
    <col min="12804" max="13043" width="11.85546875" style="8"/>
    <col min="13044" max="13044" width="26.85546875" style="8" customWidth="1"/>
    <col min="13045" max="13046" width="12" style="8" customWidth="1"/>
    <col min="13047" max="13047" width="6.5703125" style="8" customWidth="1"/>
    <col min="13048" max="13059" width="12" style="8" customWidth="1"/>
    <col min="13060" max="13299" width="11.85546875" style="8"/>
    <col min="13300" max="13300" width="26.85546875" style="8" customWidth="1"/>
    <col min="13301" max="13302" width="12" style="8" customWidth="1"/>
    <col min="13303" max="13303" width="6.5703125" style="8" customWidth="1"/>
    <col min="13304" max="13315" width="12" style="8" customWidth="1"/>
    <col min="13316" max="13555" width="11.85546875" style="8"/>
    <col min="13556" max="13556" width="26.85546875" style="8" customWidth="1"/>
    <col min="13557" max="13558" width="12" style="8" customWidth="1"/>
    <col min="13559" max="13559" width="6.5703125" style="8" customWidth="1"/>
    <col min="13560" max="13571" width="12" style="8" customWidth="1"/>
    <col min="13572" max="13811" width="11.85546875" style="8"/>
    <col min="13812" max="13812" width="26.85546875" style="8" customWidth="1"/>
    <col min="13813" max="13814" width="12" style="8" customWidth="1"/>
    <col min="13815" max="13815" width="6.5703125" style="8" customWidth="1"/>
    <col min="13816" max="13827" width="12" style="8" customWidth="1"/>
    <col min="13828" max="14067" width="11.85546875" style="8"/>
    <col min="14068" max="14068" width="26.85546875" style="8" customWidth="1"/>
    <col min="14069" max="14070" width="12" style="8" customWidth="1"/>
    <col min="14071" max="14071" width="6.5703125" style="8" customWidth="1"/>
    <col min="14072" max="14083" width="12" style="8" customWidth="1"/>
    <col min="14084" max="14323" width="11.85546875" style="8"/>
    <col min="14324" max="14324" width="26.85546875" style="8" customWidth="1"/>
    <col min="14325" max="14326" width="12" style="8" customWidth="1"/>
    <col min="14327" max="14327" width="6.5703125" style="8" customWidth="1"/>
    <col min="14328" max="14339" width="12" style="8" customWidth="1"/>
    <col min="14340" max="14579" width="11.85546875" style="8"/>
    <col min="14580" max="14580" width="26.85546875" style="8" customWidth="1"/>
    <col min="14581" max="14582" width="12" style="8" customWidth="1"/>
    <col min="14583" max="14583" width="6.5703125" style="8" customWidth="1"/>
    <col min="14584" max="14595" width="12" style="8" customWidth="1"/>
    <col min="14596" max="14835" width="11.85546875" style="8"/>
    <col min="14836" max="14836" width="26.85546875" style="8" customWidth="1"/>
    <col min="14837" max="14838" width="12" style="8" customWidth="1"/>
    <col min="14839" max="14839" width="6.5703125" style="8" customWidth="1"/>
    <col min="14840" max="14851" width="12" style="8" customWidth="1"/>
    <col min="14852" max="15091" width="11.85546875" style="8"/>
    <col min="15092" max="15092" width="26.85546875" style="8" customWidth="1"/>
    <col min="15093" max="15094" width="12" style="8" customWidth="1"/>
    <col min="15095" max="15095" width="6.5703125" style="8" customWidth="1"/>
    <col min="15096" max="15107" width="12" style="8" customWidth="1"/>
    <col min="15108" max="15347" width="11.85546875" style="8"/>
    <col min="15348" max="15348" width="26.85546875" style="8" customWidth="1"/>
    <col min="15349" max="15350" width="12" style="8" customWidth="1"/>
    <col min="15351" max="15351" width="6.5703125" style="8" customWidth="1"/>
    <col min="15352" max="15363" width="12" style="8" customWidth="1"/>
    <col min="15364" max="15603" width="11.85546875" style="8"/>
    <col min="15604" max="15604" width="26.85546875" style="8" customWidth="1"/>
    <col min="15605" max="15606" width="12" style="8" customWidth="1"/>
    <col min="15607" max="15607" width="6.5703125" style="8" customWidth="1"/>
    <col min="15608" max="15619" width="12" style="8" customWidth="1"/>
    <col min="15620" max="15859" width="11.85546875" style="8"/>
    <col min="15860" max="15860" width="26.85546875" style="8" customWidth="1"/>
    <col min="15861" max="15862" width="12" style="8" customWidth="1"/>
    <col min="15863" max="15863" width="6.5703125" style="8" customWidth="1"/>
    <col min="15864" max="15875" width="12" style="8" customWidth="1"/>
    <col min="15876" max="16115" width="11.85546875" style="8"/>
    <col min="16116" max="16116" width="26.85546875" style="8" customWidth="1"/>
    <col min="16117" max="16118" width="12" style="8" customWidth="1"/>
    <col min="16119" max="16119" width="6.5703125" style="8" customWidth="1"/>
    <col min="16120" max="16131" width="12" style="8" customWidth="1"/>
    <col min="16132" max="16384" width="11.85546875" style="8"/>
  </cols>
  <sheetData>
    <row r="1" spans="1:17" s="43" customFormat="1" ht="12.75">
      <c r="E1" s="106"/>
      <c r="F1" s="52"/>
      <c r="G1" s="52"/>
    </row>
    <row r="2" spans="1:17" s="43" customFormat="1" ht="12.75">
      <c r="E2" s="106"/>
      <c r="F2" s="52"/>
      <c r="G2" s="52"/>
    </row>
    <row r="3" spans="1:17" s="43" customFormat="1" ht="12.75">
      <c r="E3" s="106"/>
      <c r="F3" s="52"/>
      <c r="G3" s="52"/>
    </row>
    <row r="4" spans="1:17" s="43" customFormat="1" ht="11.25" customHeight="1">
      <c r="E4" s="106"/>
      <c r="F4" s="52"/>
      <c r="G4" s="52"/>
    </row>
    <row r="5" spans="1:17" s="43" customFormat="1" ht="12.75">
      <c r="E5" s="106"/>
      <c r="F5" s="52"/>
      <c r="G5" s="52"/>
    </row>
    <row r="6" spans="1:17" s="43" customFormat="1" ht="12.75">
      <c r="E6" s="106"/>
      <c r="F6" s="52"/>
      <c r="G6" s="52"/>
      <c r="H6" s="49"/>
      <c r="I6" s="48"/>
    </row>
    <row r="7" spans="1:17" s="43" customFormat="1" ht="31.5" customHeight="1">
      <c r="A7" s="299" t="s">
        <v>139</v>
      </c>
      <c r="B7" s="299"/>
      <c r="C7" s="299"/>
      <c r="D7" s="299"/>
      <c r="E7" s="299"/>
      <c r="F7" s="299"/>
      <c r="G7" s="299"/>
      <c r="H7" s="299"/>
      <c r="I7" s="299"/>
      <c r="J7" s="299"/>
      <c r="K7" s="299"/>
      <c r="L7" s="299"/>
      <c r="M7" s="299"/>
      <c r="N7" s="299"/>
      <c r="O7" s="299"/>
      <c r="P7" s="299"/>
      <c r="Q7" s="299"/>
    </row>
    <row r="8" spans="1:17" s="43" customFormat="1" ht="21">
      <c r="A8" s="103">
        <f>'KCM2 NB'!A8</f>
        <v>44896</v>
      </c>
      <c r="B8" s="295">
        <v>44494</v>
      </c>
      <c r="C8" s="295"/>
      <c r="D8" s="295"/>
      <c r="E8" s="106"/>
      <c r="F8" s="52"/>
      <c r="G8" s="52"/>
    </row>
    <row r="9" spans="1:17" s="43" customFormat="1" ht="25.5" customHeight="1">
      <c r="A9" s="46" t="s">
        <v>140</v>
      </c>
      <c r="B9" s="46"/>
      <c r="C9" s="45"/>
      <c r="D9" s="107"/>
      <c r="E9" s="53"/>
      <c r="F9" s="77"/>
      <c r="G9" s="44"/>
      <c r="H9" s="44"/>
      <c r="I9" s="44"/>
    </row>
    <row r="10" spans="1:17" s="34" customFormat="1" ht="15">
      <c r="A10" s="42"/>
      <c r="B10" s="42"/>
      <c r="C10" s="42"/>
      <c r="D10" s="108"/>
      <c r="E10" s="54" t="s">
        <v>41</v>
      </c>
      <c r="F10" s="93" t="s">
        <v>9</v>
      </c>
      <c r="G10" s="303" t="s">
        <v>141</v>
      </c>
      <c r="H10" s="301"/>
      <c r="I10" s="301"/>
      <c r="J10" s="301"/>
      <c r="K10" s="301"/>
      <c r="L10" s="301"/>
      <c r="M10" s="301"/>
      <c r="N10" s="301"/>
      <c r="O10" s="301"/>
      <c r="P10" s="301"/>
      <c r="Q10" s="302"/>
    </row>
    <row r="11" spans="1:17" s="34" customFormat="1" ht="15">
      <c r="A11" s="39" t="s">
        <v>48</v>
      </c>
      <c r="B11" s="39" t="s">
        <v>49</v>
      </c>
      <c r="C11" s="39" t="s">
        <v>50</v>
      </c>
      <c r="D11" s="109" t="s">
        <v>51</v>
      </c>
      <c r="E11" s="55" t="s">
        <v>52</v>
      </c>
      <c r="F11" s="94" t="s">
        <v>54</v>
      </c>
      <c r="G11" s="303" t="s">
        <v>142</v>
      </c>
      <c r="H11" s="301"/>
      <c r="I11" s="302"/>
      <c r="J11" s="300" t="s">
        <v>143</v>
      </c>
      <c r="K11" s="301"/>
      <c r="L11" s="302"/>
      <c r="M11" s="132" t="s">
        <v>144</v>
      </c>
      <c r="N11" s="300" t="s">
        <v>145</v>
      </c>
      <c r="O11" s="302"/>
      <c r="P11" s="300" t="s">
        <v>146</v>
      </c>
      <c r="Q11" s="302"/>
    </row>
    <row r="12" spans="1:17" s="34" customFormat="1" ht="15">
      <c r="A12" s="39"/>
      <c r="B12" s="39"/>
      <c r="C12" s="39"/>
      <c r="D12" s="109"/>
      <c r="E12" s="55"/>
      <c r="F12" s="95"/>
      <c r="G12" s="99" t="s">
        <v>118</v>
      </c>
      <c r="H12" s="75" t="s">
        <v>147</v>
      </c>
      <c r="I12" s="75" t="s">
        <v>148</v>
      </c>
      <c r="J12" s="75" t="s">
        <v>149</v>
      </c>
      <c r="K12" s="75" t="s">
        <v>150</v>
      </c>
      <c r="L12" s="75" t="s">
        <v>151</v>
      </c>
      <c r="M12" s="75" t="s">
        <v>125</v>
      </c>
      <c r="N12" s="41" t="s">
        <v>152</v>
      </c>
      <c r="O12" s="41" t="s">
        <v>153</v>
      </c>
      <c r="P12" s="75" t="s">
        <v>154</v>
      </c>
      <c r="Q12" s="75" t="s">
        <v>155</v>
      </c>
    </row>
    <row r="13" spans="1:17" s="34" customFormat="1" ht="29.45" customHeight="1">
      <c r="A13" s="39"/>
      <c r="B13" s="39"/>
      <c r="C13" s="40"/>
      <c r="D13" s="109"/>
      <c r="E13" s="55"/>
      <c r="F13" s="95"/>
      <c r="G13" s="100" t="s">
        <v>156</v>
      </c>
      <c r="H13" s="76" t="s">
        <v>157</v>
      </c>
      <c r="I13" s="76" t="s">
        <v>158</v>
      </c>
      <c r="J13" s="80" t="s">
        <v>159</v>
      </c>
      <c r="K13" s="80" t="s">
        <v>160</v>
      </c>
      <c r="L13" s="76" t="s">
        <v>161</v>
      </c>
      <c r="M13" s="76" t="s">
        <v>162</v>
      </c>
      <c r="N13" s="39" t="s">
        <v>163</v>
      </c>
      <c r="O13" s="81" t="s">
        <v>164</v>
      </c>
      <c r="P13" s="76" t="s">
        <v>165</v>
      </c>
      <c r="Q13" s="76" t="s">
        <v>166</v>
      </c>
    </row>
    <row r="14" spans="1:17" s="34" customFormat="1" ht="15">
      <c r="A14" s="38"/>
      <c r="B14" s="38"/>
      <c r="C14" s="38"/>
      <c r="D14" s="110"/>
      <c r="E14" s="56"/>
      <c r="F14" s="96">
        <f>((F28-E28)+(F25-E25))/2</f>
        <v>9</v>
      </c>
      <c r="G14" s="98">
        <f>((G28-E28)+(G25-E25))/2</f>
        <v>15.5</v>
      </c>
      <c r="H14" s="37">
        <f>((H28-E28)+(H25-E25))/2</f>
        <v>16.5</v>
      </c>
      <c r="I14" s="37">
        <f>((I28-E28)+(I25-E25))/2</f>
        <v>16.5</v>
      </c>
      <c r="J14" s="37">
        <f>((J28-E28)+(J25-E25))/2</f>
        <v>17</v>
      </c>
      <c r="K14" s="37">
        <f>((K28-E28)+(K25-E25))/2</f>
        <v>18</v>
      </c>
      <c r="L14" s="37">
        <f>((L28-E28)+(L25-E25))/2</f>
        <v>22.5</v>
      </c>
      <c r="M14" s="37">
        <f>((M28-E28)+(M25-E25))/2</f>
        <v>18</v>
      </c>
      <c r="N14" s="37">
        <f>((N28-E28)+(N25-E25))/2</f>
        <v>15.5</v>
      </c>
      <c r="O14" s="37">
        <f>((O28-E28)+(O25-E25))/2</f>
        <v>15.5</v>
      </c>
      <c r="P14" s="37">
        <f>((P28-E28)+(P25-E25))/2</f>
        <v>21</v>
      </c>
      <c r="Q14" s="37">
        <f>((Q28-E28)+(Q25-E25))/2</f>
        <v>21</v>
      </c>
    </row>
    <row r="15" spans="1:17" s="34" customFormat="1" ht="24.95" customHeight="1">
      <c r="A15" s="138" t="e">
        <f>'KCM2 NB'!#REF!</f>
        <v>#REF!</v>
      </c>
      <c r="B15" s="138" t="e">
        <f>'KCM2 NB'!#REF!</f>
        <v>#REF!</v>
      </c>
      <c r="C15" s="138" t="e">
        <f>'KCM2 NB'!#REF!</f>
        <v>#REF!</v>
      </c>
      <c r="D15" s="123" t="e">
        <f>'KCM2 NB'!#REF!</f>
        <v>#REF!</v>
      </c>
      <c r="E15" s="137" t="e">
        <f>'KCM2 NB'!#REF!</f>
        <v>#REF!</v>
      </c>
      <c r="F15" s="97" t="e">
        <f>E15+7</f>
        <v>#REF!</v>
      </c>
      <c r="G15" s="101" t="e">
        <f>E15+16</f>
        <v>#REF!</v>
      </c>
      <c r="H15" s="36" t="e">
        <f>E15+17</f>
        <v>#REF!</v>
      </c>
      <c r="I15" s="36" t="e">
        <f>E15+17</f>
        <v>#REF!</v>
      </c>
      <c r="J15" s="35" t="e">
        <f>E15+16</f>
        <v>#REF!</v>
      </c>
      <c r="K15" s="35" t="e">
        <f>E15+17</f>
        <v>#REF!</v>
      </c>
      <c r="L15" s="35" t="e">
        <f>E15+23</f>
        <v>#REF!</v>
      </c>
      <c r="M15" s="35" t="e">
        <f>E15+15</f>
        <v>#REF!</v>
      </c>
      <c r="N15" s="35" t="e">
        <f>E15+15</f>
        <v>#REF!</v>
      </c>
      <c r="O15" s="35" t="e">
        <f>E15+15</f>
        <v>#REF!</v>
      </c>
      <c r="P15" s="35" t="e">
        <f>E15+18</f>
        <v>#REF!</v>
      </c>
      <c r="Q15" s="35" t="e">
        <f>E15+18</f>
        <v>#REF!</v>
      </c>
    </row>
    <row r="16" spans="1:17" s="34" customFormat="1" ht="24.95" customHeight="1">
      <c r="A16" s="138" t="e">
        <f>'FEM NB'!#REF!</f>
        <v>#REF!</v>
      </c>
      <c r="B16" s="138" t="e">
        <f>'FEM NB'!#REF!</f>
        <v>#REF!</v>
      </c>
      <c r="C16" s="138" t="e">
        <f>'FEM NB'!#REF!</f>
        <v>#REF!</v>
      </c>
      <c r="D16" s="123" t="e">
        <f>'FEM NB'!#REF!</f>
        <v>#REF!</v>
      </c>
      <c r="E16" s="137" t="e">
        <f>'FEM NB'!#REF!</f>
        <v>#REF!</v>
      </c>
      <c r="F16" s="97" t="e">
        <f t="shared" ref="F16" si="0">E16+10</f>
        <v>#REF!</v>
      </c>
      <c r="G16" s="101" t="e">
        <f>E16+14</f>
        <v>#REF!</v>
      </c>
      <c r="H16" s="36" t="e">
        <f>E16+15</f>
        <v>#REF!</v>
      </c>
      <c r="I16" s="36" t="e">
        <f>E16+15</f>
        <v>#REF!</v>
      </c>
      <c r="J16" s="35" t="e">
        <f t="shared" ref="J16" si="1">E16+17</f>
        <v>#REF!</v>
      </c>
      <c r="K16" s="35" t="e">
        <f t="shared" ref="K16" si="2">E16+18</f>
        <v>#REF!</v>
      </c>
      <c r="L16" s="35" t="e">
        <f t="shared" ref="L16" si="3">E16+21</f>
        <v>#REF!</v>
      </c>
      <c r="M16" s="35" t="e">
        <f>E16+20</f>
        <v>#REF!</v>
      </c>
      <c r="N16" s="35" t="e">
        <f t="shared" ref="N16" si="4">E16+15</f>
        <v>#REF!</v>
      </c>
      <c r="O16" s="35" t="e">
        <f t="shared" ref="O16" si="5">E16+15</f>
        <v>#REF!</v>
      </c>
      <c r="P16" s="35" t="e">
        <f t="shared" ref="P16" si="6">E16+23</f>
        <v>#REF!</v>
      </c>
      <c r="Q16" s="35" t="e">
        <f t="shared" ref="Q16" si="7">E16+23</f>
        <v>#REF!</v>
      </c>
    </row>
    <row r="17" spans="1:17" s="34" customFormat="1" ht="24.95" customHeight="1">
      <c r="A17" s="138" t="e">
        <f>'KCM2 NB'!#REF!</f>
        <v>#REF!</v>
      </c>
      <c r="B17" s="138" t="e">
        <f>'KCM2 NB'!#REF!</f>
        <v>#REF!</v>
      </c>
      <c r="C17" s="138" t="e">
        <f>'KCM2 NB'!#REF!</f>
        <v>#REF!</v>
      </c>
      <c r="D17" s="123">
        <f>'KCM2 NB'!D15</f>
        <v>44900</v>
      </c>
      <c r="E17" s="137">
        <f>'KCM2 NB'!E15</f>
        <v>44900</v>
      </c>
      <c r="F17" s="97">
        <f>E17+7</f>
        <v>44907</v>
      </c>
      <c r="G17" s="101">
        <f>E17+16</f>
        <v>44916</v>
      </c>
      <c r="H17" s="36">
        <f>E17+17</f>
        <v>44917</v>
      </c>
      <c r="I17" s="36">
        <f>E17+17</f>
        <v>44917</v>
      </c>
      <c r="J17" s="35">
        <f>E17+16</f>
        <v>44916</v>
      </c>
      <c r="K17" s="35">
        <f>E17+17</f>
        <v>44917</v>
      </c>
      <c r="L17" s="35">
        <f>E17+23</f>
        <v>44923</v>
      </c>
      <c r="M17" s="35">
        <f>E17+15</f>
        <v>44915</v>
      </c>
      <c r="N17" s="35">
        <f>E17+15</f>
        <v>44915</v>
      </c>
      <c r="O17" s="35">
        <f>E17+15</f>
        <v>44915</v>
      </c>
      <c r="P17" s="35">
        <f>E17+18</f>
        <v>44918</v>
      </c>
      <c r="Q17" s="35">
        <f>E17+18</f>
        <v>44918</v>
      </c>
    </row>
    <row r="18" spans="1:17" s="34" customFormat="1" ht="24.95" customHeight="1">
      <c r="A18" s="133" t="e">
        <f>'FEM NB'!#REF!</f>
        <v>#REF!</v>
      </c>
      <c r="B18" s="133" t="e">
        <f>'FEM NB'!#REF!</f>
        <v>#REF!</v>
      </c>
      <c r="C18" s="133" t="e">
        <f>'FEM NB'!#REF!</f>
        <v>#REF!</v>
      </c>
      <c r="D18" s="134" t="e">
        <f>'FEM NB'!#REF!</f>
        <v>#REF!</v>
      </c>
      <c r="E18" s="296" t="e">
        <f>'FEM NB'!#REF!</f>
        <v>#REF!</v>
      </c>
      <c r="F18" s="297"/>
      <c r="G18" s="297"/>
      <c r="H18" s="297"/>
      <c r="I18" s="297"/>
      <c r="J18" s="297"/>
      <c r="K18" s="297"/>
      <c r="L18" s="297"/>
      <c r="M18" s="297"/>
      <c r="N18" s="297"/>
      <c r="O18" s="297"/>
      <c r="P18" s="297"/>
      <c r="Q18" s="298"/>
    </row>
    <row r="19" spans="1:17" s="34" customFormat="1" ht="24.95" customHeight="1">
      <c r="A19" s="138" t="e">
        <f>'KCM2 NB'!#REF!</f>
        <v>#REF!</v>
      </c>
      <c r="B19" s="138" t="e">
        <f>'KCM2 NB'!#REF!</f>
        <v>#REF!</v>
      </c>
      <c r="C19" s="138" t="e">
        <f>'KCM2 NB'!#REF!</f>
        <v>#REF!</v>
      </c>
      <c r="D19" s="123">
        <f>'KCM2 NB'!D16</f>
        <v>44907</v>
      </c>
      <c r="E19" s="137">
        <f>'KCM2 NB'!E16</f>
        <v>44907</v>
      </c>
      <c r="F19" s="97">
        <f>E19+7</f>
        <v>44914</v>
      </c>
      <c r="G19" s="101">
        <f>E19+16</f>
        <v>44923</v>
      </c>
      <c r="H19" s="36">
        <f>E19+17</f>
        <v>44924</v>
      </c>
      <c r="I19" s="36">
        <f>E19+17</f>
        <v>44924</v>
      </c>
      <c r="J19" s="35">
        <f>E19+16</f>
        <v>44923</v>
      </c>
      <c r="K19" s="35">
        <f>E19+17</f>
        <v>44924</v>
      </c>
      <c r="L19" s="35">
        <f>E19+23</f>
        <v>44930</v>
      </c>
      <c r="M19" s="35">
        <f>E19+15</f>
        <v>44922</v>
      </c>
      <c r="N19" s="35">
        <f>E19+15</f>
        <v>44922</v>
      </c>
      <c r="O19" s="35">
        <f>E19+15</f>
        <v>44922</v>
      </c>
      <c r="P19" s="35">
        <f>E19+18</f>
        <v>44925</v>
      </c>
      <c r="Q19" s="35">
        <f>E19+18</f>
        <v>44925</v>
      </c>
    </row>
    <row r="20" spans="1:17" s="34" customFormat="1" ht="24.95" customHeight="1">
      <c r="A20" s="138" t="e">
        <f>'FEM NB'!#REF!</f>
        <v>#REF!</v>
      </c>
      <c r="B20" s="138" t="e">
        <f>'FEM NB'!#REF!</f>
        <v>#REF!</v>
      </c>
      <c r="C20" s="138" t="e">
        <f>'FEM NB'!#REF!</f>
        <v>#REF!</v>
      </c>
      <c r="D20" s="123" t="e">
        <f>'FEM NB'!#REF!</f>
        <v>#REF!</v>
      </c>
      <c r="E20" s="137" t="e">
        <f>'FEM NB'!#REF!</f>
        <v>#REF!</v>
      </c>
      <c r="F20" s="97" t="e">
        <f t="shared" ref="F20" si="8">E20+10</f>
        <v>#REF!</v>
      </c>
      <c r="G20" s="101" t="e">
        <f>E20+14</f>
        <v>#REF!</v>
      </c>
      <c r="H20" s="36" t="e">
        <f>E20+15</f>
        <v>#REF!</v>
      </c>
      <c r="I20" s="36" t="e">
        <f>E20+15</f>
        <v>#REF!</v>
      </c>
      <c r="J20" s="35" t="e">
        <f t="shared" ref="J20" si="9">E20+17</f>
        <v>#REF!</v>
      </c>
      <c r="K20" s="35" t="e">
        <f t="shared" ref="K20" si="10">E20+18</f>
        <v>#REF!</v>
      </c>
      <c r="L20" s="35" t="e">
        <f t="shared" ref="L20" si="11">E20+21</f>
        <v>#REF!</v>
      </c>
      <c r="M20" s="35" t="e">
        <f>E20+20</f>
        <v>#REF!</v>
      </c>
      <c r="N20" s="35" t="e">
        <f t="shared" ref="N20" si="12">E20+15</f>
        <v>#REF!</v>
      </c>
      <c r="O20" s="35" t="e">
        <f t="shared" ref="O20" si="13">E20+15</f>
        <v>#REF!</v>
      </c>
      <c r="P20" s="35" t="e">
        <f t="shared" ref="P20" si="14">E20+23</f>
        <v>#REF!</v>
      </c>
      <c r="Q20" s="35" t="e">
        <f t="shared" ref="Q20" si="15">E20+23</f>
        <v>#REF!</v>
      </c>
    </row>
    <row r="21" spans="1:17" s="34" customFormat="1" ht="24.95" customHeight="1">
      <c r="A21" s="133" t="e">
        <f>'KCM2 NB'!#REF!</f>
        <v>#REF!</v>
      </c>
      <c r="B21" s="133" t="e">
        <f>'KCM2 NB'!#REF!</f>
        <v>#REF!</v>
      </c>
      <c r="C21" s="133" t="e">
        <f>'KCM2 NB'!#REF!</f>
        <v>#REF!</v>
      </c>
      <c r="D21" s="134">
        <f>'KCM2 NB'!D17</f>
        <v>44914</v>
      </c>
      <c r="E21" s="296">
        <f>'KCM2 NB'!E17</f>
        <v>44914</v>
      </c>
      <c r="F21" s="297"/>
      <c r="G21" s="297"/>
      <c r="H21" s="297"/>
      <c r="I21" s="297"/>
      <c r="J21" s="297"/>
      <c r="K21" s="297"/>
      <c r="L21" s="297"/>
      <c r="M21" s="297"/>
      <c r="N21" s="297"/>
      <c r="O21" s="297"/>
      <c r="P21" s="297"/>
      <c r="Q21" s="298"/>
    </row>
    <row r="22" spans="1:17" s="34" customFormat="1" ht="24.95" customHeight="1">
      <c r="A22" s="138" t="e">
        <f>'FEM NB'!#REF!</f>
        <v>#REF!</v>
      </c>
      <c r="B22" s="138" t="e">
        <f>'FEM NB'!#REF!</f>
        <v>#REF!</v>
      </c>
      <c r="C22" s="138" t="e">
        <f>'FEM NB'!#REF!</f>
        <v>#REF!</v>
      </c>
      <c r="D22" s="123" t="e">
        <f>'FEM NB'!#REF!</f>
        <v>#REF!</v>
      </c>
      <c r="E22" s="137" t="e">
        <f>'FEM NB'!#REF!</f>
        <v>#REF!</v>
      </c>
      <c r="F22" s="97" t="e">
        <f t="shared" ref="F22" si="16">E22+10</f>
        <v>#REF!</v>
      </c>
      <c r="G22" s="101" t="e">
        <f>E22+14</f>
        <v>#REF!</v>
      </c>
      <c r="H22" s="36" t="e">
        <f>E22+15</f>
        <v>#REF!</v>
      </c>
      <c r="I22" s="36" t="e">
        <f>E22+15</f>
        <v>#REF!</v>
      </c>
      <c r="J22" s="35" t="e">
        <f t="shared" ref="J22" si="17">E22+17</f>
        <v>#REF!</v>
      </c>
      <c r="K22" s="35" t="e">
        <f t="shared" ref="K22" si="18">E22+18</f>
        <v>#REF!</v>
      </c>
      <c r="L22" s="35" t="e">
        <f t="shared" ref="L22" si="19">E22+21</f>
        <v>#REF!</v>
      </c>
      <c r="M22" s="35" t="e">
        <f>E22+20</f>
        <v>#REF!</v>
      </c>
      <c r="N22" s="35" t="e">
        <f t="shared" ref="N22" si="20">E22+15</f>
        <v>#REF!</v>
      </c>
      <c r="O22" s="35" t="e">
        <f t="shared" ref="O22" si="21">E22+15</f>
        <v>#REF!</v>
      </c>
      <c r="P22" s="35" t="e">
        <f t="shared" ref="P22" si="22">E22+23</f>
        <v>#REF!</v>
      </c>
      <c r="Q22" s="35" t="e">
        <f t="shared" ref="Q22" si="23">E22+23</f>
        <v>#REF!</v>
      </c>
    </row>
    <row r="23" spans="1:17" s="34" customFormat="1" ht="24.95" customHeight="1">
      <c r="A23" s="162" t="str">
        <f>'CM3 NB'!A19</f>
        <v>TSL SHEKOU</v>
      </c>
      <c r="B23" s="162" t="str">
        <f>'CM3 NB'!B19</f>
        <v>TBA</v>
      </c>
      <c r="C23" s="162" t="str">
        <f>'CM3 NB'!C19</f>
        <v>TBA</v>
      </c>
      <c r="D23" s="123">
        <f>'CM3 NB'!D19</f>
        <v>44958</v>
      </c>
      <c r="E23" s="137">
        <f>'CM3 NB'!E19</f>
        <v>44958</v>
      </c>
      <c r="F23" s="163">
        <f>E23+8</f>
        <v>44966</v>
      </c>
      <c r="G23" s="164">
        <f>E23+17</f>
        <v>44975</v>
      </c>
      <c r="H23" s="137">
        <f>E23+18</f>
        <v>44976</v>
      </c>
      <c r="I23" s="137">
        <f>E23+18</f>
        <v>44976</v>
      </c>
      <c r="J23" s="165">
        <f>E23+17</f>
        <v>44975</v>
      </c>
      <c r="K23" s="165">
        <f>E23+18</f>
        <v>44976</v>
      </c>
      <c r="L23" s="165">
        <f>E23+24</f>
        <v>44982</v>
      </c>
      <c r="M23" s="165">
        <f>E23+16</f>
        <v>44974</v>
      </c>
      <c r="N23" s="165">
        <f>E23+16</f>
        <v>44974</v>
      </c>
      <c r="O23" s="165">
        <f>E23+16</f>
        <v>44974</v>
      </c>
      <c r="P23" s="165">
        <f>E23+19</f>
        <v>44977</v>
      </c>
      <c r="Q23" s="165">
        <f>E23+19</f>
        <v>44977</v>
      </c>
    </row>
    <row r="24" spans="1:17" s="34" customFormat="1" ht="24.95" customHeight="1">
      <c r="A24" s="138" t="e">
        <f>'FEM NB'!#REF!</f>
        <v>#REF!</v>
      </c>
      <c r="B24" s="138" t="e">
        <f>'FEM NB'!#REF!</f>
        <v>#REF!</v>
      </c>
      <c r="C24" s="138" t="e">
        <f>'FEM NB'!#REF!</f>
        <v>#REF!</v>
      </c>
      <c r="D24" s="123" t="e">
        <f>'FEM NB'!#REF!</f>
        <v>#REF!</v>
      </c>
      <c r="E24" s="137" t="e">
        <f>'FEM NB'!#REF!</f>
        <v>#REF!</v>
      </c>
      <c r="F24" s="97" t="e">
        <f t="shared" ref="F24" si="24">E24+10</f>
        <v>#REF!</v>
      </c>
      <c r="G24" s="101" t="e">
        <f>E24+14</f>
        <v>#REF!</v>
      </c>
      <c r="H24" s="36" t="e">
        <f>E24+15</f>
        <v>#REF!</v>
      </c>
      <c r="I24" s="36" t="e">
        <f>E24+15</f>
        <v>#REF!</v>
      </c>
      <c r="J24" s="35" t="e">
        <f t="shared" ref="J24" si="25">E24+17</f>
        <v>#REF!</v>
      </c>
      <c r="K24" s="35" t="e">
        <f t="shared" ref="K24" si="26">E24+18</f>
        <v>#REF!</v>
      </c>
      <c r="L24" s="35" t="e">
        <f t="shared" ref="L24" si="27">E24+21</f>
        <v>#REF!</v>
      </c>
      <c r="M24" s="35" t="e">
        <f>E24+20</f>
        <v>#REF!</v>
      </c>
      <c r="N24" s="35" t="e">
        <f t="shared" ref="N24" si="28">E24+15</f>
        <v>#REF!</v>
      </c>
      <c r="O24" s="35" t="e">
        <f t="shared" ref="O24" si="29">E24+15</f>
        <v>#REF!</v>
      </c>
      <c r="P24" s="35" t="e">
        <f t="shared" ref="P24" si="30">E24+23</f>
        <v>#REF!</v>
      </c>
      <c r="Q24" s="35" t="e">
        <f t="shared" ref="Q24" si="31">E24+23</f>
        <v>#REF!</v>
      </c>
    </row>
    <row r="25" spans="1:17" s="34" customFormat="1" ht="24.95" customHeight="1">
      <c r="A25" s="162" t="str">
        <f>'CM3 NB'!A20</f>
        <v>IAL TBN</v>
      </c>
      <c r="B25" s="162" t="str">
        <f>'CM3 NB'!B20</f>
        <v>TBA</v>
      </c>
      <c r="C25" s="162" t="str">
        <f>'CM3 NB'!C20</f>
        <v>TBA</v>
      </c>
      <c r="D25" s="123">
        <f>'CM3 NB'!D20</f>
        <v>44965</v>
      </c>
      <c r="E25" s="137">
        <f>'CM3 NB'!E20</f>
        <v>44965</v>
      </c>
      <c r="F25" s="163">
        <f>E25+8</f>
        <v>44973</v>
      </c>
      <c r="G25" s="164">
        <f>E25+17</f>
        <v>44982</v>
      </c>
      <c r="H25" s="137">
        <f>E25+18</f>
        <v>44983</v>
      </c>
      <c r="I25" s="137">
        <f>E25+18</f>
        <v>44983</v>
      </c>
      <c r="J25" s="165">
        <f>E25+17</f>
        <v>44982</v>
      </c>
      <c r="K25" s="165">
        <f>E25+18</f>
        <v>44983</v>
      </c>
      <c r="L25" s="165">
        <f>E25+24</f>
        <v>44989</v>
      </c>
      <c r="M25" s="165">
        <f>E25+16</f>
        <v>44981</v>
      </c>
      <c r="N25" s="165">
        <f>E25+16</f>
        <v>44981</v>
      </c>
      <c r="O25" s="165">
        <f>E25+16</f>
        <v>44981</v>
      </c>
      <c r="P25" s="165">
        <f>E25+19</f>
        <v>44984</v>
      </c>
      <c r="Q25" s="165">
        <f>E25+19</f>
        <v>44984</v>
      </c>
    </row>
    <row r="26" spans="1:17" s="34" customFormat="1" ht="24.95" customHeight="1">
      <c r="A26" s="138" t="e">
        <f>'FEM NB'!#REF!</f>
        <v>#REF!</v>
      </c>
      <c r="B26" s="138" t="e">
        <f>'FEM NB'!#REF!</f>
        <v>#REF!</v>
      </c>
      <c r="C26" s="138" t="e">
        <f>'FEM NB'!#REF!</f>
        <v>#REF!</v>
      </c>
      <c r="D26" s="111">
        <f>'FEM NB'!D15</f>
        <v>44728</v>
      </c>
      <c r="E26" s="36">
        <f>'FEM NB'!E15</f>
        <v>44728</v>
      </c>
      <c r="F26" s="97">
        <f t="shared" ref="F26" si="32">E26+10</f>
        <v>44738</v>
      </c>
      <c r="G26" s="101">
        <f>E26+14</f>
        <v>44742</v>
      </c>
      <c r="H26" s="36">
        <f>E26+15</f>
        <v>44743</v>
      </c>
      <c r="I26" s="36">
        <f>E26+15</f>
        <v>44743</v>
      </c>
      <c r="J26" s="35">
        <f t="shared" ref="J26" si="33">E26+17</f>
        <v>44745</v>
      </c>
      <c r="K26" s="35">
        <f t="shared" ref="K26" si="34">E26+18</f>
        <v>44746</v>
      </c>
      <c r="L26" s="35">
        <f t="shared" ref="L26" si="35">E26+21</f>
        <v>44749</v>
      </c>
      <c r="M26" s="35">
        <f>E26+20</f>
        <v>44748</v>
      </c>
      <c r="N26" s="35">
        <f t="shared" ref="N26" si="36">E26+15</f>
        <v>44743</v>
      </c>
      <c r="O26" s="35">
        <f t="shared" ref="O26" si="37">E26+15</f>
        <v>44743</v>
      </c>
      <c r="P26" s="35">
        <f t="shared" ref="P26" si="38">E26+23</f>
        <v>44751</v>
      </c>
      <c r="Q26" s="35">
        <f t="shared" ref="Q26" si="39">E26+23</f>
        <v>44751</v>
      </c>
    </row>
    <row r="27" spans="1:17" s="34" customFormat="1" ht="24.95" customHeight="1">
      <c r="A27" s="162" t="str">
        <f>'CM3 NB'!A21</f>
        <v>STRUCTURAL BLANK</v>
      </c>
      <c r="B27" s="162">
        <f>'CM3 NB'!B21</f>
        <v>0</v>
      </c>
      <c r="C27" s="162">
        <f>'CM3 NB'!C21</f>
        <v>0</v>
      </c>
      <c r="D27" s="123">
        <f>'CM3 NB'!D21</f>
        <v>0</v>
      </c>
      <c r="E27" s="137">
        <f>'CM3 NB'!E21</f>
        <v>0</v>
      </c>
      <c r="F27" s="163">
        <f>E27+8</f>
        <v>8</v>
      </c>
      <c r="G27" s="164">
        <f>E27+17</f>
        <v>17</v>
      </c>
      <c r="H27" s="137">
        <f>E27+18</f>
        <v>18</v>
      </c>
      <c r="I27" s="137">
        <f>E27+18</f>
        <v>18</v>
      </c>
      <c r="J27" s="165">
        <f>E27+17</f>
        <v>17</v>
      </c>
      <c r="K27" s="165">
        <f>E27+18</f>
        <v>18</v>
      </c>
      <c r="L27" s="165">
        <f>E27+24</f>
        <v>24</v>
      </c>
      <c r="M27" s="165">
        <f>E27+16</f>
        <v>16</v>
      </c>
      <c r="N27" s="165">
        <f>E27+16</f>
        <v>16</v>
      </c>
      <c r="O27" s="165">
        <f>E27+16</f>
        <v>16</v>
      </c>
      <c r="P27" s="165">
        <f>E27+19</f>
        <v>19</v>
      </c>
      <c r="Q27" s="165">
        <f>E27+19</f>
        <v>19</v>
      </c>
    </row>
    <row r="28" spans="1:17" s="34" customFormat="1" ht="24.95" customHeight="1">
      <c r="A28" s="138" t="e">
        <f>'FEM NB'!#REF!</f>
        <v>#REF!</v>
      </c>
      <c r="B28" s="138" t="e">
        <f>'FEM NB'!#REF!</f>
        <v>#REF!</v>
      </c>
      <c r="C28" s="138" t="e">
        <f>'FEM NB'!#REF!</f>
        <v>#REF!</v>
      </c>
      <c r="D28" s="111" t="str">
        <f>'FEM NB'!A16</f>
        <v>FEM TERMINATED</v>
      </c>
      <c r="E28" s="36">
        <f>'FEM NB'!E16</f>
        <v>0</v>
      </c>
      <c r="F28" s="97">
        <f t="shared" ref="F28" si="40">E28+10</f>
        <v>10</v>
      </c>
      <c r="G28" s="101">
        <f>E28+14</f>
        <v>14</v>
      </c>
      <c r="H28" s="36">
        <f>E28+15</f>
        <v>15</v>
      </c>
      <c r="I28" s="36">
        <f>E28+15</f>
        <v>15</v>
      </c>
      <c r="J28" s="35">
        <f t="shared" ref="J28" si="41">E28+17</f>
        <v>17</v>
      </c>
      <c r="K28" s="35">
        <f t="shared" ref="K28" si="42">E28+18</f>
        <v>18</v>
      </c>
      <c r="L28" s="35">
        <f t="shared" ref="L28" si="43">E28+21</f>
        <v>21</v>
      </c>
      <c r="M28" s="35">
        <f>E28+20</f>
        <v>20</v>
      </c>
      <c r="N28" s="35">
        <f t="shared" ref="N28" si="44">E28+15</f>
        <v>15</v>
      </c>
      <c r="O28" s="35">
        <f t="shared" ref="O28" si="45">E28+15</f>
        <v>15</v>
      </c>
      <c r="P28" s="35">
        <f t="shared" ref="P28" si="46">E28+23</f>
        <v>23</v>
      </c>
      <c r="Q28" s="35">
        <f t="shared" ref="Q28" si="47">E28+23</f>
        <v>23</v>
      </c>
    </row>
    <row r="29" spans="1:17" s="27" customFormat="1" ht="15">
      <c r="A29" s="33" t="str">
        <f>'KCM2 NB'!A31</f>
        <v>* ABOVE SCHEDULES ARE SUBJECT TO CHANGE WITH/WITHOUT PRIOR NOTICE</v>
      </c>
      <c r="B29" s="33"/>
      <c r="C29" s="30"/>
      <c r="D29" s="30"/>
      <c r="E29" s="112"/>
      <c r="F29" s="57"/>
      <c r="G29" s="50"/>
      <c r="I29" s="51"/>
    </row>
    <row r="30" spans="1:17" ht="15">
      <c r="A30" s="24" t="str">
        <f>'KCM2 NB'!A32</f>
        <v>*** VESSEL HAVE FULLY BOOKED / SUBJECT TO ROLL OVER ANY CARGO / SUBJECT TO REJECT ANY NEW BOOKING</v>
      </c>
      <c r="B30" s="24"/>
      <c r="C30" s="27"/>
      <c r="D30" s="27"/>
      <c r="G30" s="78"/>
      <c r="H30" s="50"/>
      <c r="I30" s="51"/>
    </row>
    <row r="31" spans="1:17" ht="15">
      <c r="A31" s="30"/>
      <c r="B31" s="30"/>
      <c r="C31" s="27"/>
      <c r="D31" s="27"/>
      <c r="G31" s="78"/>
      <c r="H31" s="27"/>
      <c r="I31" s="30"/>
    </row>
    <row r="32" spans="1:17" ht="15">
      <c r="A32" s="29" t="s">
        <v>222</v>
      </c>
      <c r="B32" s="29"/>
      <c r="C32" s="27"/>
      <c r="D32" s="27"/>
    </row>
    <row r="33" spans="1:16" ht="15">
      <c r="A33" s="29"/>
      <c r="B33" s="29"/>
      <c r="C33" s="27"/>
      <c r="D33" s="27"/>
    </row>
    <row r="34" spans="1:16" ht="15">
      <c r="A34" s="65" t="s">
        <v>64</v>
      </c>
      <c r="B34" s="29"/>
      <c r="C34" s="27"/>
      <c r="D34" s="27"/>
    </row>
    <row r="35" spans="1:16" ht="15">
      <c r="A35" s="66" t="s">
        <v>167</v>
      </c>
      <c r="B35" s="28"/>
      <c r="C35" s="27"/>
      <c r="D35" s="27"/>
    </row>
    <row r="36" spans="1:16" ht="15">
      <c r="A36" s="66"/>
      <c r="B36" s="28"/>
      <c r="C36" s="27"/>
      <c r="D36" s="27"/>
    </row>
    <row r="37" spans="1:16" ht="15">
      <c r="A37" s="13"/>
      <c r="B37" s="13"/>
      <c r="C37" s="13"/>
      <c r="D37" s="13"/>
      <c r="E37" s="114"/>
      <c r="F37" s="59"/>
      <c r="G37" s="59"/>
      <c r="H37" s="13"/>
      <c r="I37" s="13"/>
    </row>
    <row r="38" spans="1:16" ht="19.7" customHeight="1">
      <c r="A38" s="25" t="str">
        <f>'KCM2 NB'!A44</f>
        <v xml:space="preserve">T.S. Container Lines (M) Sdn Bhd  </v>
      </c>
      <c r="B38" s="11"/>
      <c r="C38" s="10"/>
      <c r="D38" s="10"/>
      <c r="E38" s="115"/>
      <c r="F38" s="60"/>
      <c r="G38" s="59"/>
      <c r="H38" s="13"/>
      <c r="I38" s="13"/>
    </row>
    <row r="39" spans="1:16" ht="15">
      <c r="A39" s="11" t="str">
        <f>'KCM2 NB'!A45</f>
        <v>Suite 11.05, 11TH Floor, MWE Plaza,</v>
      </c>
      <c r="B39" s="11"/>
      <c r="C39" s="10"/>
      <c r="E39" s="116" t="str">
        <f>'KCM2 NB'!E45</f>
        <v xml:space="preserve">BOOKING PLEASE EMAIL TO </v>
      </c>
      <c r="F39" s="61"/>
      <c r="G39" s="62"/>
      <c r="H39" s="13"/>
      <c r="I39" s="13"/>
    </row>
    <row r="40" spans="1:16" ht="15">
      <c r="A40" s="11" t="str">
        <f>'KCM2 NB'!A46</f>
        <v xml:space="preserve">No. 8, Lebuh Farquhar, </v>
      </c>
      <c r="B40" s="11"/>
      <c r="C40" s="24"/>
      <c r="E40" s="116" t="str">
        <f>'KCM2 NB'!E46</f>
        <v>SALES &amp; MARKETING [pen_mktg@tslines.com.my]</v>
      </c>
      <c r="F40" s="61"/>
      <c r="G40" s="62"/>
      <c r="H40" s="13"/>
      <c r="I40" s="13"/>
    </row>
    <row r="41" spans="1:16" ht="15">
      <c r="A41" s="11" t="str">
        <f>'KCM2 NB'!A47</f>
        <v>10200 Penang, Malaysia.</v>
      </c>
      <c r="B41" s="11"/>
      <c r="C41" s="22"/>
      <c r="E41" s="116" t="str">
        <f>'KCM2 NB'!E47</f>
        <v>CUSTOMER SERVICE [pen_cs@tslines.com.my]</v>
      </c>
      <c r="F41" s="62"/>
      <c r="G41" s="60"/>
      <c r="H41" s="13"/>
      <c r="I41" s="13"/>
    </row>
    <row r="42" spans="1:16" ht="15">
      <c r="A42" s="11" t="str">
        <f>'KCM2 NB'!A48</f>
        <v>Tel : 604-262 8808 (Hunting Lines)</v>
      </c>
      <c r="B42" s="11"/>
      <c r="C42" s="11"/>
      <c r="E42" s="116" t="str">
        <f>'KCM2 NB'!E48</f>
        <v>SI/BL RELATED ISSUE [pen_exp_doc@tslines.com.my]</v>
      </c>
      <c r="F42" s="62"/>
      <c r="G42" s="60"/>
    </row>
    <row r="43" spans="1:16" ht="15">
      <c r="A43" s="11" t="str">
        <f>'KCM2 NB'!A49</f>
        <v>Fax : 604-262 8803</v>
      </c>
      <c r="B43" s="11"/>
      <c r="C43" s="11"/>
      <c r="E43" s="117"/>
      <c r="F43" s="62"/>
      <c r="G43" s="60"/>
    </row>
    <row r="44" spans="1:16" ht="15">
      <c r="A44" s="20"/>
      <c r="B44" s="19"/>
      <c r="C44" s="11"/>
      <c r="E44" s="118"/>
      <c r="F44" s="62"/>
      <c r="G44" s="60"/>
    </row>
    <row r="45" spans="1:16" ht="15">
      <c r="A45" s="14" t="str">
        <f>'KCM2 NB'!A51</f>
        <v>SALES &amp; MARKETING [pen_mktg@tslines.com.my]</v>
      </c>
      <c r="B45" s="11"/>
      <c r="C45" s="10"/>
      <c r="E45" s="119" t="str">
        <f>'KCM2 NB'!E51</f>
        <v>CUSTOMER SERVICE [pen_cs@tslines.com.my]</v>
      </c>
      <c r="F45" s="119"/>
      <c r="G45" s="119"/>
      <c r="H45" s="119"/>
      <c r="I45" s="119" t="e">
        <f>'KCM2 NB'!#REF!</f>
        <v>#REF!</v>
      </c>
      <c r="J45" s="119"/>
      <c r="K45" s="119"/>
      <c r="L45" s="119"/>
      <c r="M45" s="119"/>
      <c r="N45" s="119" t="e">
        <f>'KCM2 NB'!#REF!</f>
        <v>#REF!</v>
      </c>
      <c r="O45" s="119"/>
      <c r="P45" s="119"/>
    </row>
    <row r="46" spans="1:16" ht="15">
      <c r="A46" s="13" t="str">
        <f>'KCM2 NB'!A52</f>
        <v xml:space="preserve">Wong Barne Gene </v>
      </c>
      <c r="B46" s="11" t="str">
        <f>'KCM2 NB'!B52</f>
        <v xml:space="preserve">019 - 480 7886 </v>
      </c>
      <c r="C46" s="10"/>
      <c r="E46" s="120" t="str">
        <f>'KCM2 NB'!E52</f>
        <v>Syndy Goy</v>
      </c>
      <c r="F46" s="120"/>
      <c r="G46" s="120" t="str">
        <f>'KCM2 NB'!G52</f>
        <v>012 - 494 2710</v>
      </c>
      <c r="H46" s="120"/>
      <c r="I46" s="120" t="e">
        <f>'KCM2 NB'!#REF!</f>
        <v>#REF!</v>
      </c>
      <c r="J46" s="120"/>
      <c r="K46" s="120" t="e">
        <f>'KCM2 NB'!#REF!</f>
        <v>#REF!</v>
      </c>
      <c r="L46" s="120"/>
      <c r="M46" s="120"/>
      <c r="N46" s="120" t="e">
        <f>'KCM2 NB'!#REF!</f>
        <v>#REF!</v>
      </c>
      <c r="O46" s="120"/>
      <c r="P46" s="120"/>
    </row>
    <row r="47" spans="1:16" ht="15">
      <c r="A47" s="10" t="str">
        <f>'KCM2 NB'!A53</f>
        <v>Emily Ng</v>
      </c>
      <c r="B47" s="11" t="str">
        <f>'KCM2 NB'!B53</f>
        <v>010 - 565 0638</v>
      </c>
      <c r="C47" s="10"/>
      <c r="E47" s="120" t="str">
        <f>'KCM2 NB'!E53</f>
        <v>Farhana</v>
      </c>
      <c r="F47" s="120"/>
      <c r="G47" s="120" t="str">
        <f>'KCM2 NB'!G53</f>
        <v>013 - 829 0589</v>
      </c>
      <c r="H47" s="120"/>
      <c r="I47" s="120" t="e">
        <f>'KCM2 NB'!#REF!</f>
        <v>#REF!</v>
      </c>
      <c r="J47" s="120"/>
      <c r="K47" s="120" t="e">
        <f>'KCM2 NB'!#REF!</f>
        <v>#REF!</v>
      </c>
      <c r="L47" s="120"/>
      <c r="M47" s="120"/>
      <c r="N47" s="120" t="e">
        <f>'KCM2 NB'!#REF!</f>
        <v>#REF!</v>
      </c>
      <c r="O47" s="120"/>
      <c r="P47" s="120"/>
    </row>
    <row r="48" spans="1:16" ht="15">
      <c r="A48" s="11" t="str">
        <f>'KCM2 NB'!A54</f>
        <v>Vivian Goh</v>
      </c>
      <c r="B48" s="11" t="str">
        <f>'KCM2 NB'!B54</f>
        <v>012 - 654 5556</v>
      </c>
      <c r="C48" s="10"/>
      <c r="E48" s="120" t="str">
        <f>'KCM2 NB'!E54</f>
        <v>Casey Lim</v>
      </c>
      <c r="F48" s="120"/>
      <c r="G48" s="120" t="str">
        <f>'KCM2 NB'!G54</f>
        <v>012 - 470 1645</v>
      </c>
      <c r="H48" s="120"/>
      <c r="I48" s="120"/>
      <c r="J48" s="120"/>
      <c r="K48" s="120"/>
      <c r="L48" s="120"/>
      <c r="M48" s="120"/>
      <c r="N48" s="120"/>
      <c r="O48" s="120"/>
      <c r="P48" s="120"/>
    </row>
    <row r="49" spans="1:8" ht="15">
      <c r="A49" s="11"/>
      <c r="B49" s="11"/>
      <c r="C49" s="10"/>
      <c r="F49" s="64"/>
    </row>
    <row r="50" spans="1:8" ht="15">
      <c r="F50" s="64"/>
    </row>
    <row r="51" spans="1:8" ht="15">
      <c r="F51" s="64"/>
    </row>
    <row r="52" spans="1:8" ht="15">
      <c r="F52" s="64"/>
    </row>
    <row r="53" spans="1:8" ht="15">
      <c r="A53" s="11"/>
      <c r="B53" s="11"/>
      <c r="C53" s="10"/>
      <c r="D53" s="11"/>
      <c r="E53" s="120"/>
      <c r="F53" s="64"/>
    </row>
    <row r="54" spans="1:8" ht="15">
      <c r="C54" s="11"/>
      <c r="D54" s="10"/>
    </row>
    <row r="55" spans="1:8" ht="15">
      <c r="D55" s="10"/>
    </row>
    <row r="56" spans="1:8" ht="15">
      <c r="E56" s="121"/>
      <c r="F56" s="60"/>
      <c r="G56" s="60"/>
      <c r="H56" s="10"/>
    </row>
  </sheetData>
  <sheetProtection algorithmName="SHA-512" hashValue="8gXna6k8S2ntixyqJi/CH+kMJO3G+LXCBWI7mR6CBTfME8Iy2NBsdFpwEfPdO/GTpt+WyvxwCVVn9BczjCg8Yw==" saltValue="rxk643Lgf06oNp12KgshZg==" spinCount="100000" sheet="1" formatCells="0" formatColumns="0" formatRows="0" sort="0"/>
  <mergeCells count="9">
    <mergeCell ref="E21:Q21"/>
    <mergeCell ref="A7:Q7"/>
    <mergeCell ref="B8:D8"/>
    <mergeCell ref="G11:I11"/>
    <mergeCell ref="J11:L11"/>
    <mergeCell ref="N11:O11"/>
    <mergeCell ref="P11:Q11"/>
    <mergeCell ref="G10:Q10"/>
    <mergeCell ref="E18:Q18"/>
  </mergeCells>
  <printOptions horizontalCentered="1"/>
  <pageMargins left="0.25" right="0.25" top="0.25" bottom="0.25" header="0" footer="0"/>
  <pageSetup paperSize="9" scale="64" orientation="landscape" r:id="rId1"/>
  <headerFooter alignWithMargins="0"/>
  <drawing r:id="rId2"/>
  <legacy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56A364-9062-4965-BBFE-0C1C64FA7A90}">
  <sheetPr codeName="Sheet7">
    <tabColor theme="6"/>
    <pageSetUpPr fitToPage="1"/>
  </sheetPr>
  <dimension ref="A1:W56"/>
  <sheetViews>
    <sheetView showGridLines="0" showZeros="0" view="pageBreakPreview" zoomScale="85" zoomScaleNormal="90" zoomScaleSheetLayoutView="85" workbookViewId="0">
      <pane xSplit="7" ySplit="14" topLeftCell="H15" activePane="bottomRight" state="frozen"/>
      <selection activeCell="B8" sqref="B8:D8"/>
      <selection pane="topRight" activeCell="B8" sqref="B8:D8"/>
      <selection pane="bottomLeft" activeCell="B8" sqref="B8:D8"/>
      <selection pane="bottomRight" activeCell="B8" sqref="B8:D8"/>
    </sheetView>
  </sheetViews>
  <sheetFormatPr defaultColWidth="11.85546875" defaultRowHeight="15.95" customHeight="1"/>
  <cols>
    <col min="1" max="1" width="30.5703125" style="8" customWidth="1"/>
    <col min="2" max="2" width="6.7109375" style="8" customWidth="1"/>
    <col min="3" max="3" width="8.7109375" style="8" customWidth="1"/>
    <col min="4" max="4" width="6.7109375" style="8" customWidth="1"/>
    <col min="5" max="5" width="12.7109375" style="113" customWidth="1"/>
    <col min="6" max="6" width="12.7109375" style="58" customWidth="1"/>
    <col min="7" max="7" width="12.7109375" style="64" customWidth="1"/>
    <col min="8" max="12" width="12.7109375" style="8" customWidth="1"/>
    <col min="13" max="13" width="16.140625" style="8" customWidth="1"/>
    <col min="14" max="23" width="12.7109375" style="8" customWidth="1"/>
    <col min="24" max="254" width="11.85546875" style="8"/>
    <col min="255" max="255" width="26.85546875" style="8" customWidth="1"/>
    <col min="256" max="257" width="12" style="8" customWidth="1"/>
    <col min="258" max="258" width="6.5703125" style="8" customWidth="1"/>
    <col min="259" max="270" width="12" style="8" customWidth="1"/>
    <col min="271" max="510" width="11.85546875" style="8"/>
    <col min="511" max="511" width="26.85546875" style="8" customWidth="1"/>
    <col min="512" max="513" width="12" style="8" customWidth="1"/>
    <col min="514" max="514" width="6.5703125" style="8" customWidth="1"/>
    <col min="515" max="526" width="12" style="8" customWidth="1"/>
    <col min="527" max="766" width="11.85546875" style="8"/>
    <col min="767" max="767" width="26.85546875" style="8" customWidth="1"/>
    <col min="768" max="769" width="12" style="8" customWidth="1"/>
    <col min="770" max="770" width="6.5703125" style="8" customWidth="1"/>
    <col min="771" max="782" width="12" style="8" customWidth="1"/>
    <col min="783" max="1022" width="11.85546875" style="8"/>
    <col min="1023" max="1023" width="26.85546875" style="8" customWidth="1"/>
    <col min="1024" max="1025" width="12" style="8" customWidth="1"/>
    <col min="1026" max="1026" width="6.5703125" style="8" customWidth="1"/>
    <col min="1027" max="1038" width="12" style="8" customWidth="1"/>
    <col min="1039" max="1278" width="11.85546875" style="8"/>
    <col min="1279" max="1279" width="26.85546875" style="8" customWidth="1"/>
    <col min="1280" max="1281" width="12" style="8" customWidth="1"/>
    <col min="1282" max="1282" width="6.5703125" style="8" customWidth="1"/>
    <col min="1283" max="1294" width="12" style="8" customWidth="1"/>
    <col min="1295" max="1534" width="11.85546875" style="8"/>
    <col min="1535" max="1535" width="26.85546875" style="8" customWidth="1"/>
    <col min="1536" max="1537" width="12" style="8" customWidth="1"/>
    <col min="1538" max="1538" width="6.5703125" style="8" customWidth="1"/>
    <col min="1539" max="1550" width="12" style="8" customWidth="1"/>
    <col min="1551" max="1790" width="11.85546875" style="8"/>
    <col min="1791" max="1791" width="26.85546875" style="8" customWidth="1"/>
    <col min="1792" max="1793" width="12" style="8" customWidth="1"/>
    <col min="1794" max="1794" width="6.5703125" style="8" customWidth="1"/>
    <col min="1795" max="1806" width="12" style="8" customWidth="1"/>
    <col min="1807" max="2046" width="11.85546875" style="8"/>
    <col min="2047" max="2047" width="26.85546875" style="8" customWidth="1"/>
    <col min="2048" max="2049" width="12" style="8" customWidth="1"/>
    <col min="2050" max="2050" width="6.5703125" style="8" customWidth="1"/>
    <col min="2051" max="2062" width="12" style="8" customWidth="1"/>
    <col min="2063" max="2302" width="11.85546875" style="8"/>
    <col min="2303" max="2303" width="26.85546875" style="8" customWidth="1"/>
    <col min="2304" max="2305" width="12" style="8" customWidth="1"/>
    <col min="2306" max="2306" width="6.5703125" style="8" customWidth="1"/>
    <col min="2307" max="2318" width="12" style="8" customWidth="1"/>
    <col min="2319" max="2558" width="11.85546875" style="8"/>
    <col min="2559" max="2559" width="26.85546875" style="8" customWidth="1"/>
    <col min="2560" max="2561" width="12" style="8" customWidth="1"/>
    <col min="2562" max="2562" width="6.5703125" style="8" customWidth="1"/>
    <col min="2563" max="2574" width="12" style="8" customWidth="1"/>
    <col min="2575" max="2814" width="11.85546875" style="8"/>
    <col min="2815" max="2815" width="26.85546875" style="8" customWidth="1"/>
    <col min="2816" max="2817" width="12" style="8" customWidth="1"/>
    <col min="2818" max="2818" width="6.5703125" style="8" customWidth="1"/>
    <col min="2819" max="2830" width="12" style="8" customWidth="1"/>
    <col min="2831" max="3070" width="11.85546875" style="8"/>
    <col min="3071" max="3071" width="26.85546875" style="8" customWidth="1"/>
    <col min="3072" max="3073" width="12" style="8" customWidth="1"/>
    <col min="3074" max="3074" width="6.5703125" style="8" customWidth="1"/>
    <col min="3075" max="3086" width="12" style="8" customWidth="1"/>
    <col min="3087" max="3326" width="11.85546875" style="8"/>
    <col min="3327" max="3327" width="26.85546875" style="8" customWidth="1"/>
    <col min="3328" max="3329" width="12" style="8" customWidth="1"/>
    <col min="3330" max="3330" width="6.5703125" style="8" customWidth="1"/>
    <col min="3331" max="3342" width="12" style="8" customWidth="1"/>
    <col min="3343" max="3582" width="11.85546875" style="8"/>
    <col min="3583" max="3583" width="26.85546875" style="8" customWidth="1"/>
    <col min="3584" max="3585" width="12" style="8" customWidth="1"/>
    <col min="3586" max="3586" width="6.5703125" style="8" customWidth="1"/>
    <col min="3587" max="3598" width="12" style="8" customWidth="1"/>
    <col min="3599" max="3838" width="11.85546875" style="8"/>
    <col min="3839" max="3839" width="26.85546875" style="8" customWidth="1"/>
    <col min="3840" max="3841" width="12" style="8" customWidth="1"/>
    <col min="3842" max="3842" width="6.5703125" style="8" customWidth="1"/>
    <col min="3843" max="3854" width="12" style="8" customWidth="1"/>
    <col min="3855" max="4094" width="11.85546875" style="8"/>
    <col min="4095" max="4095" width="26.85546875" style="8" customWidth="1"/>
    <col min="4096" max="4097" width="12" style="8" customWidth="1"/>
    <col min="4098" max="4098" width="6.5703125" style="8" customWidth="1"/>
    <col min="4099" max="4110" width="12" style="8" customWidth="1"/>
    <col min="4111" max="4350" width="11.85546875" style="8"/>
    <col min="4351" max="4351" width="26.85546875" style="8" customWidth="1"/>
    <col min="4352" max="4353" width="12" style="8" customWidth="1"/>
    <col min="4354" max="4354" width="6.5703125" style="8" customWidth="1"/>
    <col min="4355" max="4366" width="12" style="8" customWidth="1"/>
    <col min="4367" max="4606" width="11.85546875" style="8"/>
    <col min="4607" max="4607" width="26.85546875" style="8" customWidth="1"/>
    <col min="4608" max="4609" width="12" style="8" customWidth="1"/>
    <col min="4610" max="4610" width="6.5703125" style="8" customWidth="1"/>
    <col min="4611" max="4622" width="12" style="8" customWidth="1"/>
    <col min="4623" max="4862" width="11.85546875" style="8"/>
    <col min="4863" max="4863" width="26.85546875" style="8" customWidth="1"/>
    <col min="4864" max="4865" width="12" style="8" customWidth="1"/>
    <col min="4866" max="4866" width="6.5703125" style="8" customWidth="1"/>
    <col min="4867" max="4878" width="12" style="8" customWidth="1"/>
    <col min="4879" max="5118" width="11.85546875" style="8"/>
    <col min="5119" max="5119" width="26.85546875" style="8" customWidth="1"/>
    <col min="5120" max="5121" width="12" style="8" customWidth="1"/>
    <col min="5122" max="5122" width="6.5703125" style="8" customWidth="1"/>
    <col min="5123" max="5134" width="12" style="8" customWidth="1"/>
    <col min="5135" max="5374" width="11.85546875" style="8"/>
    <col min="5375" max="5375" width="26.85546875" style="8" customWidth="1"/>
    <col min="5376" max="5377" width="12" style="8" customWidth="1"/>
    <col min="5378" max="5378" width="6.5703125" style="8" customWidth="1"/>
    <col min="5379" max="5390" width="12" style="8" customWidth="1"/>
    <col min="5391" max="5630" width="11.85546875" style="8"/>
    <col min="5631" max="5631" width="26.85546875" style="8" customWidth="1"/>
    <col min="5632" max="5633" width="12" style="8" customWidth="1"/>
    <col min="5634" max="5634" width="6.5703125" style="8" customWidth="1"/>
    <col min="5635" max="5646" width="12" style="8" customWidth="1"/>
    <col min="5647" max="5886" width="11.85546875" style="8"/>
    <col min="5887" max="5887" width="26.85546875" style="8" customWidth="1"/>
    <col min="5888" max="5889" width="12" style="8" customWidth="1"/>
    <col min="5890" max="5890" width="6.5703125" style="8" customWidth="1"/>
    <col min="5891" max="5902" width="12" style="8" customWidth="1"/>
    <col min="5903" max="6142" width="11.85546875" style="8"/>
    <col min="6143" max="6143" width="26.85546875" style="8" customWidth="1"/>
    <col min="6144" max="6145" width="12" style="8" customWidth="1"/>
    <col min="6146" max="6146" width="6.5703125" style="8" customWidth="1"/>
    <col min="6147" max="6158" width="12" style="8" customWidth="1"/>
    <col min="6159" max="6398" width="11.85546875" style="8"/>
    <col min="6399" max="6399" width="26.85546875" style="8" customWidth="1"/>
    <col min="6400" max="6401" width="12" style="8" customWidth="1"/>
    <col min="6402" max="6402" width="6.5703125" style="8" customWidth="1"/>
    <col min="6403" max="6414" width="12" style="8" customWidth="1"/>
    <col min="6415" max="6654" width="11.85546875" style="8"/>
    <col min="6655" max="6655" width="26.85546875" style="8" customWidth="1"/>
    <col min="6656" max="6657" width="12" style="8" customWidth="1"/>
    <col min="6658" max="6658" width="6.5703125" style="8" customWidth="1"/>
    <col min="6659" max="6670" width="12" style="8" customWidth="1"/>
    <col min="6671" max="6910" width="11.85546875" style="8"/>
    <col min="6911" max="6911" width="26.85546875" style="8" customWidth="1"/>
    <col min="6912" max="6913" width="12" style="8" customWidth="1"/>
    <col min="6914" max="6914" width="6.5703125" style="8" customWidth="1"/>
    <col min="6915" max="6926" width="12" style="8" customWidth="1"/>
    <col min="6927" max="7166" width="11.85546875" style="8"/>
    <col min="7167" max="7167" width="26.85546875" style="8" customWidth="1"/>
    <col min="7168" max="7169" width="12" style="8" customWidth="1"/>
    <col min="7170" max="7170" width="6.5703125" style="8" customWidth="1"/>
    <col min="7171" max="7182" width="12" style="8" customWidth="1"/>
    <col min="7183" max="7422" width="11.85546875" style="8"/>
    <col min="7423" max="7423" width="26.85546875" style="8" customWidth="1"/>
    <col min="7424" max="7425" width="12" style="8" customWidth="1"/>
    <col min="7426" max="7426" width="6.5703125" style="8" customWidth="1"/>
    <col min="7427" max="7438" width="12" style="8" customWidth="1"/>
    <col min="7439" max="7678" width="11.85546875" style="8"/>
    <col min="7679" max="7679" width="26.85546875" style="8" customWidth="1"/>
    <col min="7680" max="7681" width="12" style="8" customWidth="1"/>
    <col min="7682" max="7682" width="6.5703125" style="8" customWidth="1"/>
    <col min="7683" max="7694" width="12" style="8" customWidth="1"/>
    <col min="7695" max="7934" width="11.85546875" style="8"/>
    <col min="7935" max="7935" width="26.85546875" style="8" customWidth="1"/>
    <col min="7936" max="7937" width="12" style="8" customWidth="1"/>
    <col min="7938" max="7938" width="6.5703125" style="8" customWidth="1"/>
    <col min="7939" max="7950" width="12" style="8" customWidth="1"/>
    <col min="7951" max="8190" width="11.85546875" style="8"/>
    <col min="8191" max="8191" width="26.85546875" style="8" customWidth="1"/>
    <col min="8192" max="8193" width="12" style="8" customWidth="1"/>
    <col min="8194" max="8194" width="6.5703125" style="8" customWidth="1"/>
    <col min="8195" max="8206" width="12" style="8" customWidth="1"/>
    <col min="8207" max="8446" width="11.85546875" style="8"/>
    <col min="8447" max="8447" width="26.85546875" style="8" customWidth="1"/>
    <col min="8448" max="8449" width="12" style="8" customWidth="1"/>
    <col min="8450" max="8450" width="6.5703125" style="8" customWidth="1"/>
    <col min="8451" max="8462" width="12" style="8" customWidth="1"/>
    <col min="8463" max="8702" width="11.85546875" style="8"/>
    <col min="8703" max="8703" width="26.85546875" style="8" customWidth="1"/>
    <col min="8704" max="8705" width="12" style="8" customWidth="1"/>
    <col min="8706" max="8706" width="6.5703125" style="8" customWidth="1"/>
    <col min="8707" max="8718" width="12" style="8" customWidth="1"/>
    <col min="8719" max="8958" width="11.85546875" style="8"/>
    <col min="8959" max="8959" width="26.85546875" style="8" customWidth="1"/>
    <col min="8960" max="8961" width="12" style="8" customWidth="1"/>
    <col min="8962" max="8962" width="6.5703125" style="8" customWidth="1"/>
    <col min="8963" max="8974" width="12" style="8" customWidth="1"/>
    <col min="8975" max="9214" width="11.85546875" style="8"/>
    <col min="9215" max="9215" width="26.85546875" style="8" customWidth="1"/>
    <col min="9216" max="9217" width="12" style="8" customWidth="1"/>
    <col min="9218" max="9218" width="6.5703125" style="8" customWidth="1"/>
    <col min="9219" max="9230" width="12" style="8" customWidth="1"/>
    <col min="9231" max="9470" width="11.85546875" style="8"/>
    <col min="9471" max="9471" width="26.85546875" style="8" customWidth="1"/>
    <col min="9472" max="9473" width="12" style="8" customWidth="1"/>
    <col min="9474" max="9474" width="6.5703125" style="8" customWidth="1"/>
    <col min="9475" max="9486" width="12" style="8" customWidth="1"/>
    <col min="9487" max="9726" width="11.85546875" style="8"/>
    <col min="9727" max="9727" width="26.85546875" style="8" customWidth="1"/>
    <col min="9728" max="9729" width="12" style="8" customWidth="1"/>
    <col min="9730" max="9730" width="6.5703125" style="8" customWidth="1"/>
    <col min="9731" max="9742" width="12" style="8" customWidth="1"/>
    <col min="9743" max="9982" width="11.85546875" style="8"/>
    <col min="9983" max="9983" width="26.85546875" style="8" customWidth="1"/>
    <col min="9984" max="9985" width="12" style="8" customWidth="1"/>
    <col min="9986" max="9986" width="6.5703125" style="8" customWidth="1"/>
    <col min="9987" max="9998" width="12" style="8" customWidth="1"/>
    <col min="9999" max="10238" width="11.85546875" style="8"/>
    <col min="10239" max="10239" width="26.85546875" style="8" customWidth="1"/>
    <col min="10240" max="10241" width="12" style="8" customWidth="1"/>
    <col min="10242" max="10242" width="6.5703125" style="8" customWidth="1"/>
    <col min="10243" max="10254" width="12" style="8" customWidth="1"/>
    <col min="10255" max="10494" width="11.85546875" style="8"/>
    <col min="10495" max="10495" width="26.85546875" style="8" customWidth="1"/>
    <col min="10496" max="10497" width="12" style="8" customWidth="1"/>
    <col min="10498" max="10498" width="6.5703125" style="8" customWidth="1"/>
    <col min="10499" max="10510" width="12" style="8" customWidth="1"/>
    <col min="10511" max="10750" width="11.85546875" style="8"/>
    <col min="10751" max="10751" width="26.85546875" style="8" customWidth="1"/>
    <col min="10752" max="10753" width="12" style="8" customWidth="1"/>
    <col min="10754" max="10754" width="6.5703125" style="8" customWidth="1"/>
    <col min="10755" max="10766" width="12" style="8" customWidth="1"/>
    <col min="10767" max="11006" width="11.85546875" style="8"/>
    <col min="11007" max="11007" width="26.85546875" style="8" customWidth="1"/>
    <col min="11008" max="11009" width="12" style="8" customWidth="1"/>
    <col min="11010" max="11010" width="6.5703125" style="8" customWidth="1"/>
    <col min="11011" max="11022" width="12" style="8" customWidth="1"/>
    <col min="11023" max="11262" width="11.85546875" style="8"/>
    <col min="11263" max="11263" width="26.85546875" style="8" customWidth="1"/>
    <col min="11264" max="11265" width="12" style="8" customWidth="1"/>
    <col min="11266" max="11266" width="6.5703125" style="8" customWidth="1"/>
    <col min="11267" max="11278" width="12" style="8" customWidth="1"/>
    <col min="11279" max="11518" width="11.85546875" style="8"/>
    <col min="11519" max="11519" width="26.85546875" style="8" customWidth="1"/>
    <col min="11520" max="11521" width="12" style="8" customWidth="1"/>
    <col min="11522" max="11522" width="6.5703125" style="8" customWidth="1"/>
    <col min="11523" max="11534" width="12" style="8" customWidth="1"/>
    <col min="11535" max="11774" width="11.85546875" style="8"/>
    <col min="11775" max="11775" width="26.85546875" style="8" customWidth="1"/>
    <col min="11776" max="11777" width="12" style="8" customWidth="1"/>
    <col min="11778" max="11778" width="6.5703125" style="8" customWidth="1"/>
    <col min="11779" max="11790" width="12" style="8" customWidth="1"/>
    <col min="11791" max="12030" width="11.85546875" style="8"/>
    <col min="12031" max="12031" width="26.85546875" style="8" customWidth="1"/>
    <col min="12032" max="12033" width="12" style="8" customWidth="1"/>
    <col min="12034" max="12034" width="6.5703125" style="8" customWidth="1"/>
    <col min="12035" max="12046" width="12" style="8" customWidth="1"/>
    <col min="12047" max="12286" width="11.85546875" style="8"/>
    <col min="12287" max="12287" width="26.85546875" style="8" customWidth="1"/>
    <col min="12288" max="12289" width="12" style="8" customWidth="1"/>
    <col min="12290" max="12290" width="6.5703125" style="8" customWidth="1"/>
    <col min="12291" max="12302" width="12" style="8" customWidth="1"/>
    <col min="12303" max="12542" width="11.85546875" style="8"/>
    <col min="12543" max="12543" width="26.85546875" style="8" customWidth="1"/>
    <col min="12544" max="12545" width="12" style="8" customWidth="1"/>
    <col min="12546" max="12546" width="6.5703125" style="8" customWidth="1"/>
    <col min="12547" max="12558" width="12" style="8" customWidth="1"/>
    <col min="12559" max="12798" width="11.85546875" style="8"/>
    <col min="12799" max="12799" width="26.85546875" style="8" customWidth="1"/>
    <col min="12800" max="12801" width="12" style="8" customWidth="1"/>
    <col min="12802" max="12802" width="6.5703125" style="8" customWidth="1"/>
    <col min="12803" max="12814" width="12" style="8" customWidth="1"/>
    <col min="12815" max="13054" width="11.85546875" style="8"/>
    <col min="13055" max="13055" width="26.85546875" style="8" customWidth="1"/>
    <col min="13056" max="13057" width="12" style="8" customWidth="1"/>
    <col min="13058" max="13058" width="6.5703125" style="8" customWidth="1"/>
    <col min="13059" max="13070" width="12" style="8" customWidth="1"/>
    <col min="13071" max="13310" width="11.85546875" style="8"/>
    <col min="13311" max="13311" width="26.85546875" style="8" customWidth="1"/>
    <col min="13312" max="13313" width="12" style="8" customWidth="1"/>
    <col min="13314" max="13314" width="6.5703125" style="8" customWidth="1"/>
    <col min="13315" max="13326" width="12" style="8" customWidth="1"/>
    <col min="13327" max="13566" width="11.85546875" style="8"/>
    <col min="13567" max="13567" width="26.85546875" style="8" customWidth="1"/>
    <col min="13568" max="13569" width="12" style="8" customWidth="1"/>
    <col min="13570" max="13570" width="6.5703125" style="8" customWidth="1"/>
    <col min="13571" max="13582" width="12" style="8" customWidth="1"/>
    <col min="13583" max="13822" width="11.85546875" style="8"/>
    <col min="13823" max="13823" width="26.85546875" style="8" customWidth="1"/>
    <col min="13824" max="13825" width="12" style="8" customWidth="1"/>
    <col min="13826" max="13826" width="6.5703125" style="8" customWidth="1"/>
    <col min="13827" max="13838" width="12" style="8" customWidth="1"/>
    <col min="13839" max="14078" width="11.85546875" style="8"/>
    <col min="14079" max="14079" width="26.85546875" style="8" customWidth="1"/>
    <col min="14080" max="14081" width="12" style="8" customWidth="1"/>
    <col min="14082" max="14082" width="6.5703125" style="8" customWidth="1"/>
    <col min="14083" max="14094" width="12" style="8" customWidth="1"/>
    <col min="14095" max="14334" width="11.85546875" style="8"/>
    <col min="14335" max="14335" width="26.85546875" style="8" customWidth="1"/>
    <col min="14336" max="14337" width="12" style="8" customWidth="1"/>
    <col min="14338" max="14338" width="6.5703125" style="8" customWidth="1"/>
    <col min="14339" max="14350" width="12" style="8" customWidth="1"/>
    <col min="14351" max="14590" width="11.85546875" style="8"/>
    <col min="14591" max="14591" width="26.85546875" style="8" customWidth="1"/>
    <col min="14592" max="14593" width="12" style="8" customWidth="1"/>
    <col min="14594" max="14594" width="6.5703125" style="8" customWidth="1"/>
    <col min="14595" max="14606" width="12" style="8" customWidth="1"/>
    <col min="14607" max="14846" width="11.85546875" style="8"/>
    <col min="14847" max="14847" width="26.85546875" style="8" customWidth="1"/>
    <col min="14848" max="14849" width="12" style="8" customWidth="1"/>
    <col min="14850" max="14850" width="6.5703125" style="8" customWidth="1"/>
    <col min="14851" max="14862" width="12" style="8" customWidth="1"/>
    <col min="14863" max="15102" width="11.85546875" style="8"/>
    <col min="15103" max="15103" width="26.85546875" style="8" customWidth="1"/>
    <col min="15104" max="15105" width="12" style="8" customWidth="1"/>
    <col min="15106" max="15106" width="6.5703125" style="8" customWidth="1"/>
    <col min="15107" max="15118" width="12" style="8" customWidth="1"/>
    <col min="15119" max="15358" width="11.85546875" style="8"/>
    <col min="15359" max="15359" width="26.85546875" style="8" customWidth="1"/>
    <col min="15360" max="15361" width="12" style="8" customWidth="1"/>
    <col min="15362" max="15362" width="6.5703125" style="8" customWidth="1"/>
    <col min="15363" max="15374" width="12" style="8" customWidth="1"/>
    <col min="15375" max="15614" width="11.85546875" style="8"/>
    <col min="15615" max="15615" width="26.85546875" style="8" customWidth="1"/>
    <col min="15616" max="15617" width="12" style="8" customWidth="1"/>
    <col min="15618" max="15618" width="6.5703125" style="8" customWidth="1"/>
    <col min="15619" max="15630" width="12" style="8" customWidth="1"/>
    <col min="15631" max="15870" width="11.85546875" style="8"/>
    <col min="15871" max="15871" width="26.85546875" style="8" customWidth="1"/>
    <col min="15872" max="15873" width="12" style="8" customWidth="1"/>
    <col min="15874" max="15874" width="6.5703125" style="8" customWidth="1"/>
    <col min="15875" max="15886" width="12" style="8" customWidth="1"/>
    <col min="15887" max="16126" width="11.85546875" style="8"/>
    <col min="16127" max="16127" width="26.85546875" style="8" customWidth="1"/>
    <col min="16128" max="16129" width="12" style="8" customWidth="1"/>
    <col min="16130" max="16130" width="6.5703125" style="8" customWidth="1"/>
    <col min="16131" max="16142" width="12" style="8" customWidth="1"/>
    <col min="16143" max="16384" width="11.85546875" style="8"/>
  </cols>
  <sheetData>
    <row r="1" spans="1:23" s="43" customFormat="1" ht="12.75">
      <c r="E1" s="106"/>
      <c r="F1" s="52"/>
      <c r="G1" s="52"/>
    </row>
    <row r="2" spans="1:23" s="43" customFormat="1" ht="12.75">
      <c r="E2" s="106"/>
      <c r="F2" s="52"/>
      <c r="G2" s="52"/>
    </row>
    <row r="3" spans="1:23" s="43" customFormat="1" ht="12.75">
      <c r="E3" s="106"/>
      <c r="F3" s="52"/>
      <c r="G3" s="52"/>
    </row>
    <row r="4" spans="1:23" s="43" customFormat="1" ht="11.25" customHeight="1">
      <c r="E4" s="106"/>
      <c r="F4" s="52"/>
      <c r="G4" s="52"/>
    </row>
    <row r="5" spans="1:23" s="43" customFormat="1" ht="12.75">
      <c r="E5" s="106"/>
      <c r="F5" s="52"/>
      <c r="G5" s="52"/>
    </row>
    <row r="6" spans="1:23" s="43" customFormat="1" ht="12.75">
      <c r="E6" s="106"/>
      <c r="F6" s="52"/>
      <c r="G6" s="52"/>
      <c r="H6" s="49"/>
      <c r="I6" s="48"/>
    </row>
    <row r="7" spans="1:23" s="43" customFormat="1" ht="31.5" customHeight="1">
      <c r="A7" s="299" t="s">
        <v>168</v>
      </c>
      <c r="B7" s="299"/>
      <c r="C7" s="299"/>
      <c r="D7" s="299"/>
      <c r="E7" s="299"/>
      <c r="F7" s="299"/>
      <c r="G7" s="299"/>
      <c r="H7" s="299"/>
      <c r="I7" s="299"/>
      <c r="J7" s="299"/>
      <c r="K7" s="299"/>
      <c r="L7" s="299"/>
      <c r="M7" s="299"/>
      <c r="N7" s="299"/>
      <c r="O7" s="299"/>
      <c r="P7" s="299"/>
      <c r="Q7" s="299"/>
      <c r="R7" s="299"/>
      <c r="S7" s="299"/>
      <c r="T7" s="299"/>
      <c r="U7" s="299"/>
      <c r="V7" s="299"/>
      <c r="W7" s="299"/>
    </row>
    <row r="8" spans="1:23" s="43" customFormat="1" ht="21">
      <c r="A8" s="103">
        <f>'KCM2 NB'!A8</f>
        <v>44896</v>
      </c>
      <c r="B8" s="295">
        <v>44494</v>
      </c>
      <c r="C8" s="295"/>
      <c r="D8" s="295"/>
      <c r="E8" s="52"/>
      <c r="F8" s="52"/>
    </row>
    <row r="9" spans="1:23" s="43" customFormat="1" ht="25.5" customHeight="1">
      <c r="A9" s="46" t="s">
        <v>169</v>
      </c>
      <c r="B9" s="46"/>
      <c r="C9" s="45"/>
      <c r="D9" s="107"/>
      <c r="E9" s="53"/>
      <c r="F9" s="77"/>
      <c r="G9" s="44"/>
      <c r="H9" s="44"/>
      <c r="I9" s="44"/>
      <c r="J9" s="44"/>
      <c r="K9" s="44"/>
    </row>
    <row r="10" spans="1:23" s="34" customFormat="1" ht="15">
      <c r="A10" s="41"/>
      <c r="B10" s="41"/>
      <c r="C10" s="41"/>
      <c r="D10" s="108"/>
      <c r="E10" s="54" t="s">
        <v>41</v>
      </c>
      <c r="F10" s="41" t="s">
        <v>9</v>
      </c>
      <c r="G10" s="93" t="s">
        <v>35</v>
      </c>
      <c r="H10" s="303" t="s">
        <v>170</v>
      </c>
      <c r="I10" s="301"/>
      <c r="J10" s="301"/>
      <c r="K10" s="301"/>
      <c r="L10" s="301"/>
      <c r="M10" s="301"/>
      <c r="N10" s="301"/>
      <c r="O10" s="301"/>
      <c r="P10" s="335"/>
      <c r="Q10" s="301" t="s">
        <v>141</v>
      </c>
      <c r="R10" s="301"/>
      <c r="S10" s="301"/>
      <c r="T10" s="301"/>
      <c r="U10" s="301"/>
      <c r="V10" s="301"/>
      <c r="W10" s="302"/>
    </row>
    <row r="11" spans="1:23" s="34" customFormat="1" ht="15">
      <c r="A11" s="39" t="s">
        <v>48</v>
      </c>
      <c r="B11" s="39" t="s">
        <v>49</v>
      </c>
      <c r="C11" s="39" t="s">
        <v>50</v>
      </c>
      <c r="D11" s="109" t="s">
        <v>51</v>
      </c>
      <c r="E11" s="55" t="s">
        <v>52</v>
      </c>
      <c r="F11" s="39" t="s">
        <v>54</v>
      </c>
      <c r="G11" s="94" t="s">
        <v>55</v>
      </c>
      <c r="H11" s="336" t="s">
        <v>189</v>
      </c>
      <c r="I11" s="337"/>
      <c r="J11" s="337"/>
      <c r="K11" s="337"/>
      <c r="L11" s="337"/>
      <c r="M11" s="337" t="s">
        <v>190</v>
      </c>
      <c r="N11" s="337"/>
      <c r="O11" s="338" t="s">
        <v>191</v>
      </c>
      <c r="P11" s="339"/>
      <c r="Q11" s="301" t="s">
        <v>192</v>
      </c>
      <c r="R11" s="301"/>
      <c r="S11" s="301"/>
      <c r="T11" s="301"/>
      <c r="U11" s="302"/>
      <c r="V11" s="340" t="s">
        <v>191</v>
      </c>
      <c r="W11" s="341"/>
    </row>
    <row r="12" spans="1:23" s="34" customFormat="1" ht="15">
      <c r="A12" s="39"/>
      <c r="B12" s="39"/>
      <c r="C12" s="39"/>
      <c r="D12" s="109"/>
      <c r="E12" s="55"/>
      <c r="F12" s="55"/>
      <c r="G12" s="95"/>
      <c r="H12" s="139" t="s">
        <v>193</v>
      </c>
      <c r="I12" s="41" t="s">
        <v>194</v>
      </c>
      <c r="J12" s="41" t="s">
        <v>195</v>
      </c>
      <c r="K12" s="41" t="s">
        <v>196</v>
      </c>
      <c r="L12" s="41" t="s">
        <v>197</v>
      </c>
      <c r="M12" s="41" t="s">
        <v>171</v>
      </c>
      <c r="N12" s="41" t="s">
        <v>172</v>
      </c>
      <c r="O12" s="75" t="s">
        <v>173</v>
      </c>
      <c r="P12" s="140" t="s">
        <v>174</v>
      </c>
      <c r="Q12" s="139" t="s">
        <v>123</v>
      </c>
      <c r="R12" s="41" t="s">
        <v>122</v>
      </c>
      <c r="S12" s="41" t="s">
        <v>121</v>
      </c>
      <c r="T12" s="41" t="s">
        <v>119</v>
      </c>
      <c r="U12" s="41" t="s">
        <v>120</v>
      </c>
      <c r="V12" s="75" t="s">
        <v>173</v>
      </c>
      <c r="W12" s="75" t="s">
        <v>174</v>
      </c>
    </row>
    <row r="13" spans="1:23" s="34" customFormat="1" ht="30">
      <c r="A13" s="39"/>
      <c r="B13" s="39"/>
      <c r="C13" s="39"/>
      <c r="D13" s="109"/>
      <c r="E13" s="55"/>
      <c r="F13" s="55"/>
      <c r="G13" s="95"/>
      <c r="H13" s="141" t="s">
        <v>175</v>
      </c>
      <c r="I13" s="39" t="s">
        <v>176</v>
      </c>
      <c r="J13" s="81" t="s">
        <v>177</v>
      </c>
      <c r="K13" s="39" t="s">
        <v>127</v>
      </c>
      <c r="L13" s="39" t="s">
        <v>178</v>
      </c>
      <c r="M13" s="39" t="s">
        <v>179</v>
      </c>
      <c r="N13" s="39" t="s">
        <v>180</v>
      </c>
      <c r="O13" s="76" t="s">
        <v>181</v>
      </c>
      <c r="P13" s="142" t="s">
        <v>182</v>
      </c>
      <c r="Q13" s="141" t="s">
        <v>175</v>
      </c>
      <c r="R13" s="81" t="s">
        <v>176</v>
      </c>
      <c r="S13" s="81" t="s">
        <v>177</v>
      </c>
      <c r="T13" s="39" t="s">
        <v>127</v>
      </c>
      <c r="U13" s="39" t="s">
        <v>178</v>
      </c>
      <c r="V13" s="76" t="s">
        <v>181</v>
      </c>
      <c r="W13" s="76" t="s">
        <v>182</v>
      </c>
    </row>
    <row r="14" spans="1:23" s="34" customFormat="1" ht="15">
      <c r="A14" s="143"/>
      <c r="B14" s="143"/>
      <c r="C14" s="143"/>
      <c r="D14" s="144"/>
      <c r="E14" s="145"/>
      <c r="F14" s="98">
        <f>((F28-E28)+(F25-E25))/2</f>
        <v>9</v>
      </c>
      <c r="G14" s="96" t="e">
        <f>G25-E25</f>
        <v>#VALUE!</v>
      </c>
      <c r="H14" s="98">
        <f>H19-E19</f>
        <v>16</v>
      </c>
      <c r="I14" s="37">
        <f>I19-E19</f>
        <v>17</v>
      </c>
      <c r="J14" s="37">
        <f>J19-E19</f>
        <v>18</v>
      </c>
      <c r="K14" s="37">
        <f>K19-E19</f>
        <v>16</v>
      </c>
      <c r="L14" s="37">
        <f>L19-E19</f>
        <v>17</v>
      </c>
      <c r="M14" s="37">
        <f>M19-E19</f>
        <v>15</v>
      </c>
      <c r="N14" s="37">
        <f>N19-E19</f>
        <v>16</v>
      </c>
      <c r="O14" s="37">
        <f>O19-E19</f>
        <v>15</v>
      </c>
      <c r="P14" s="146">
        <f>P19-E19</f>
        <v>16</v>
      </c>
      <c r="Q14" s="98">
        <f>((Q28-E28)+(Q25-E25))/2</f>
        <v>16.5</v>
      </c>
      <c r="R14" s="37">
        <f>((R28-E28)+(R25-E25))/2</f>
        <v>17.5</v>
      </c>
      <c r="S14" s="37">
        <f>((S28-E28)+(S25-E25))/2</f>
        <v>18.5</v>
      </c>
      <c r="T14" s="37">
        <f>((T28-E28)+(T25-E25))/2</f>
        <v>19.5</v>
      </c>
      <c r="U14" s="37">
        <f>((U28-E28)+(U25-E25))/2</f>
        <v>19.5</v>
      </c>
      <c r="V14" s="37">
        <f>((V28-E28)+(V25-E25))/2</f>
        <v>14</v>
      </c>
      <c r="W14" s="37">
        <f>((W28-E28)+(W25-E25))/2</f>
        <v>13.5</v>
      </c>
    </row>
    <row r="15" spans="1:23" s="34" customFormat="1" ht="24.95" customHeight="1">
      <c r="A15" s="138" t="e">
        <f>'KCM2 NB'!#REF!</f>
        <v>#REF!</v>
      </c>
      <c r="B15" s="138" t="e">
        <f>'KCM2 NB'!#REF!</f>
        <v>#REF!</v>
      </c>
      <c r="C15" s="138" t="e">
        <f>'KCM2 NB'!#REF!</f>
        <v>#REF!</v>
      </c>
      <c r="D15" s="123" t="e">
        <f>'KCM2 NB'!#REF!</f>
        <v>#REF!</v>
      </c>
      <c r="E15" s="137" t="e">
        <f>'KCM2 NB'!#REF!</f>
        <v>#REF!</v>
      </c>
      <c r="F15" s="36" t="e">
        <f t="shared" ref="F15" si="0">E15+7</f>
        <v>#REF!</v>
      </c>
      <c r="G15" s="97" t="e">
        <f>E15+8</f>
        <v>#REF!</v>
      </c>
      <c r="H15" s="160" t="e">
        <f t="shared" ref="H15" si="1">E15+16</f>
        <v>#REF!</v>
      </c>
      <c r="I15" s="35" t="e">
        <f t="shared" ref="I15" si="2">E15+17</f>
        <v>#REF!</v>
      </c>
      <c r="J15" s="35" t="e">
        <f t="shared" ref="J15" si="3">E15+18</f>
        <v>#REF!</v>
      </c>
      <c r="K15" s="35" t="e">
        <f t="shared" ref="K15" si="4">E15+16</f>
        <v>#REF!</v>
      </c>
      <c r="L15" s="35" t="e">
        <f t="shared" ref="L15" si="5">E15+17</f>
        <v>#REF!</v>
      </c>
      <c r="M15" s="35" t="e">
        <f t="shared" ref="M15" si="6">E15+15</f>
        <v>#REF!</v>
      </c>
      <c r="N15" s="35" t="e">
        <f t="shared" ref="N15" si="7">E15+16</f>
        <v>#REF!</v>
      </c>
      <c r="O15" s="35" t="e">
        <f t="shared" ref="O15" si="8">E15+15</f>
        <v>#REF!</v>
      </c>
      <c r="P15" s="161" t="e">
        <f t="shared" ref="P15" si="9">E15+16</f>
        <v>#REF!</v>
      </c>
      <c r="Q15" s="160" t="e">
        <f>E15+14</f>
        <v>#REF!</v>
      </c>
      <c r="R15" s="35" t="e">
        <f>E15+15</f>
        <v>#REF!</v>
      </c>
      <c r="S15" s="35" t="e">
        <f>E15+16</f>
        <v>#REF!</v>
      </c>
      <c r="T15" s="35" t="e">
        <f>E15+17</f>
        <v>#REF!</v>
      </c>
      <c r="U15" s="35" t="e">
        <f>E15+17</f>
        <v>#REF!</v>
      </c>
      <c r="V15" s="35" t="e">
        <f>E15+15</f>
        <v>#REF!</v>
      </c>
      <c r="W15" s="35" t="e">
        <f t="shared" ref="W15" si="10">E15+13</f>
        <v>#REF!</v>
      </c>
    </row>
    <row r="16" spans="1:23" s="34" customFormat="1" ht="24.95" customHeight="1">
      <c r="A16" s="138" t="e">
        <f>'FEM NB'!#REF!</f>
        <v>#REF!</v>
      </c>
      <c r="B16" s="138" t="e">
        <f>'FEM NB'!#REF!</f>
        <v>#REF!</v>
      </c>
      <c r="C16" s="138" t="e">
        <f>'FEM NB'!#REF!</f>
        <v>#REF!</v>
      </c>
      <c r="D16" s="123" t="e">
        <f>'FEM NB'!#REF!</f>
        <v>#REF!</v>
      </c>
      <c r="E16" s="137" t="e">
        <f>'FEM NB'!#REF!</f>
        <v>#REF!</v>
      </c>
      <c r="F16" s="36" t="e">
        <f t="shared" ref="F16:F17" si="11">E16+7</f>
        <v>#REF!</v>
      </c>
      <c r="G16" s="97"/>
      <c r="H16" s="160"/>
      <c r="I16" s="35"/>
      <c r="J16" s="35"/>
      <c r="K16" s="35"/>
      <c r="L16" s="35"/>
      <c r="M16" s="35"/>
      <c r="N16" s="35"/>
      <c r="O16" s="35"/>
      <c r="P16" s="161"/>
      <c r="Q16" s="160" t="e">
        <f t="shared" ref="Q16" si="12">E16+19</f>
        <v>#REF!</v>
      </c>
      <c r="R16" s="35" t="e">
        <f t="shared" ref="R16" si="13">E16+20</f>
        <v>#REF!</v>
      </c>
      <c r="S16" s="35" t="e">
        <f t="shared" ref="S16" si="14">E16+21</f>
        <v>#REF!</v>
      </c>
      <c r="T16" s="35" t="e">
        <f t="shared" ref="T16" si="15">E16+22</f>
        <v>#REF!</v>
      </c>
      <c r="U16" s="35" t="e">
        <f t="shared" ref="U16" si="16">E16+22</f>
        <v>#REF!</v>
      </c>
      <c r="V16" s="35" t="e">
        <f>E16+13</f>
        <v>#REF!</v>
      </c>
      <c r="W16" s="35" t="e">
        <f>E16+14</f>
        <v>#REF!</v>
      </c>
    </row>
    <row r="17" spans="1:23" s="34" customFormat="1" ht="24.95" customHeight="1">
      <c r="A17" s="138" t="e">
        <f>'KCM2 NB'!#REF!</f>
        <v>#REF!</v>
      </c>
      <c r="B17" s="138" t="e">
        <f>'KCM2 NB'!#REF!</f>
        <v>#REF!</v>
      </c>
      <c r="C17" s="138" t="e">
        <f>'KCM2 NB'!#REF!</f>
        <v>#REF!</v>
      </c>
      <c r="D17" s="123">
        <f>'KCM2 NB'!D15</f>
        <v>44900</v>
      </c>
      <c r="E17" s="137">
        <f>'KCM2 NB'!E15</f>
        <v>44900</v>
      </c>
      <c r="F17" s="36">
        <f t="shared" si="11"/>
        <v>44907</v>
      </c>
      <c r="G17" s="97">
        <f>E17+8</f>
        <v>44908</v>
      </c>
      <c r="H17" s="160">
        <f t="shared" ref="H17" si="17">E17+16</f>
        <v>44916</v>
      </c>
      <c r="I17" s="35">
        <f t="shared" ref="I17" si="18">E17+17</f>
        <v>44917</v>
      </c>
      <c r="J17" s="35">
        <f t="shared" ref="J17" si="19">E17+18</f>
        <v>44918</v>
      </c>
      <c r="K17" s="35">
        <f t="shared" ref="K17" si="20">E17+16</f>
        <v>44916</v>
      </c>
      <c r="L17" s="35">
        <f t="shared" ref="L17" si="21">E17+17</f>
        <v>44917</v>
      </c>
      <c r="M17" s="35">
        <f t="shared" ref="M17" si="22">E17+15</f>
        <v>44915</v>
      </c>
      <c r="N17" s="35">
        <f t="shared" ref="N17" si="23">E17+16</f>
        <v>44916</v>
      </c>
      <c r="O17" s="35">
        <f t="shared" ref="O17" si="24">E17+15</f>
        <v>44915</v>
      </c>
      <c r="P17" s="161">
        <f t="shared" ref="P17" si="25">E17+16</f>
        <v>44916</v>
      </c>
      <c r="Q17" s="160">
        <f>E17+14</f>
        <v>44914</v>
      </c>
      <c r="R17" s="35">
        <f>E17+15</f>
        <v>44915</v>
      </c>
      <c r="S17" s="35">
        <f>E17+16</f>
        <v>44916</v>
      </c>
      <c r="T17" s="35">
        <f>E17+17</f>
        <v>44917</v>
      </c>
      <c r="U17" s="35">
        <f>E17+17</f>
        <v>44917</v>
      </c>
      <c r="V17" s="35">
        <f>E17+15</f>
        <v>44915</v>
      </c>
      <c r="W17" s="35">
        <f t="shared" ref="W17" si="26">E17+13</f>
        <v>44913</v>
      </c>
    </row>
    <row r="18" spans="1:23" s="34" customFormat="1" ht="24.95" customHeight="1">
      <c r="A18" s="133" t="e">
        <f>'FEM NB'!#REF!</f>
        <v>#REF!</v>
      </c>
      <c r="B18" s="133" t="e">
        <f>'FEM NB'!#REF!</f>
        <v>#REF!</v>
      </c>
      <c r="C18" s="133" t="e">
        <f>'FEM NB'!#REF!</f>
        <v>#REF!</v>
      </c>
      <c r="D18" s="134" t="e">
        <f>'FEM NB'!#REF!</f>
        <v>#REF!</v>
      </c>
      <c r="E18" s="296" t="e">
        <f>'FEM NB'!#REF!</f>
        <v>#REF!</v>
      </c>
      <c r="F18" s="297"/>
      <c r="G18" s="297"/>
      <c r="H18" s="297"/>
      <c r="I18" s="297"/>
      <c r="J18" s="297"/>
      <c r="K18" s="297"/>
      <c r="L18" s="297"/>
      <c r="M18" s="297"/>
      <c r="N18" s="297"/>
      <c r="O18" s="297"/>
      <c r="P18" s="297"/>
      <c r="Q18" s="297"/>
      <c r="R18" s="297"/>
      <c r="S18" s="297"/>
      <c r="T18" s="297"/>
      <c r="U18" s="297"/>
      <c r="V18" s="297"/>
      <c r="W18" s="298"/>
    </row>
    <row r="19" spans="1:23" s="34" customFormat="1" ht="24.95" customHeight="1">
      <c r="A19" s="138" t="e">
        <f>'KCM2 NB'!#REF!</f>
        <v>#REF!</v>
      </c>
      <c r="B19" s="138" t="e">
        <f>'KCM2 NB'!#REF!</f>
        <v>#REF!</v>
      </c>
      <c r="C19" s="138" t="e">
        <f>'KCM2 NB'!#REF!</f>
        <v>#REF!</v>
      </c>
      <c r="D19" s="123">
        <f>'KCM2 NB'!D16</f>
        <v>44907</v>
      </c>
      <c r="E19" s="137">
        <f>'KCM2 NB'!E16</f>
        <v>44907</v>
      </c>
      <c r="F19" s="36">
        <f t="shared" ref="F19" si="27">E19+7</f>
        <v>44914</v>
      </c>
      <c r="G19" s="97">
        <f>E19+8</f>
        <v>44915</v>
      </c>
      <c r="H19" s="160">
        <f t="shared" ref="H19" si="28">E19+16</f>
        <v>44923</v>
      </c>
      <c r="I19" s="35">
        <f t="shared" ref="I19" si="29">E19+17</f>
        <v>44924</v>
      </c>
      <c r="J19" s="35">
        <f t="shared" ref="J19" si="30">E19+18</f>
        <v>44925</v>
      </c>
      <c r="K19" s="35">
        <f t="shared" ref="K19" si="31">E19+16</f>
        <v>44923</v>
      </c>
      <c r="L19" s="35">
        <f t="shared" ref="L19" si="32">E19+17</f>
        <v>44924</v>
      </c>
      <c r="M19" s="35">
        <f t="shared" ref="M19" si="33">E19+15</f>
        <v>44922</v>
      </c>
      <c r="N19" s="35">
        <f t="shared" ref="N19" si="34">E19+16</f>
        <v>44923</v>
      </c>
      <c r="O19" s="35">
        <f t="shared" ref="O19" si="35">E19+15</f>
        <v>44922</v>
      </c>
      <c r="P19" s="161">
        <f t="shared" ref="P19" si="36">E19+16</f>
        <v>44923</v>
      </c>
      <c r="Q19" s="160">
        <f>E19+14</f>
        <v>44921</v>
      </c>
      <c r="R19" s="35">
        <f>E19+15</f>
        <v>44922</v>
      </c>
      <c r="S19" s="35">
        <f>E19+16</f>
        <v>44923</v>
      </c>
      <c r="T19" s="35">
        <f>E19+17</f>
        <v>44924</v>
      </c>
      <c r="U19" s="35">
        <f>E19+17</f>
        <v>44924</v>
      </c>
      <c r="V19" s="35">
        <f>E19+15</f>
        <v>44922</v>
      </c>
      <c r="W19" s="35">
        <f t="shared" ref="W19" si="37">E19+13</f>
        <v>44920</v>
      </c>
    </row>
    <row r="20" spans="1:23" s="34" customFormat="1" ht="24.95" customHeight="1">
      <c r="A20" s="138" t="e">
        <f>'FEM NB'!#REF!</f>
        <v>#REF!</v>
      </c>
      <c r="B20" s="138" t="e">
        <f>'FEM NB'!#REF!</f>
        <v>#REF!</v>
      </c>
      <c r="C20" s="138" t="e">
        <f>'FEM NB'!#REF!</f>
        <v>#REF!</v>
      </c>
      <c r="D20" s="123" t="e">
        <f>'FEM NB'!#REF!</f>
        <v>#REF!</v>
      </c>
      <c r="E20" s="137" t="e">
        <f>'FEM NB'!#REF!</f>
        <v>#REF!</v>
      </c>
      <c r="F20" s="36"/>
      <c r="G20" s="97"/>
      <c r="H20" s="160"/>
      <c r="I20" s="35"/>
      <c r="J20" s="35"/>
      <c r="K20" s="35"/>
      <c r="L20" s="35"/>
      <c r="M20" s="35"/>
      <c r="N20" s="35"/>
      <c r="O20" s="35"/>
      <c r="P20" s="161"/>
      <c r="Q20" s="160" t="e">
        <f t="shared" ref="Q20" si="38">E20+19</f>
        <v>#REF!</v>
      </c>
      <c r="R20" s="35" t="e">
        <f t="shared" ref="R20" si="39">E20+20</f>
        <v>#REF!</v>
      </c>
      <c r="S20" s="35" t="e">
        <f t="shared" ref="S20" si="40">E20+21</f>
        <v>#REF!</v>
      </c>
      <c r="T20" s="35" t="e">
        <f t="shared" ref="T20" si="41">E20+22</f>
        <v>#REF!</v>
      </c>
      <c r="U20" s="35" t="e">
        <f t="shared" ref="U20" si="42">E20+22</f>
        <v>#REF!</v>
      </c>
      <c r="V20" s="35" t="e">
        <f>E20+13</f>
        <v>#REF!</v>
      </c>
      <c r="W20" s="35" t="e">
        <f>E20+14</f>
        <v>#REF!</v>
      </c>
    </row>
    <row r="21" spans="1:23" s="34" customFormat="1" ht="24.95" customHeight="1">
      <c r="A21" s="342" t="e">
        <f>'KCM2 NB'!#REF!</f>
        <v>#REF!</v>
      </c>
      <c r="B21" s="343"/>
      <c r="C21" s="343"/>
      <c r="D21" s="343"/>
      <c r="E21" s="343"/>
      <c r="F21" s="343"/>
      <c r="G21" s="343"/>
      <c r="H21" s="343"/>
      <c r="I21" s="343"/>
      <c r="J21" s="343"/>
      <c r="K21" s="343"/>
      <c r="L21" s="343"/>
      <c r="M21" s="343"/>
      <c r="N21" s="343"/>
      <c r="O21" s="343"/>
      <c r="P21" s="343"/>
      <c r="Q21" s="343"/>
      <c r="R21" s="343"/>
      <c r="S21" s="343"/>
      <c r="T21" s="343"/>
      <c r="U21" s="343"/>
      <c r="V21" s="343"/>
      <c r="W21" s="344"/>
    </row>
    <row r="22" spans="1:23" s="34" customFormat="1" ht="24.95" customHeight="1">
      <c r="A22" s="138" t="e">
        <f>'FEM NB'!#REF!</f>
        <v>#REF!</v>
      </c>
      <c r="B22" s="138" t="e">
        <f>'FEM NB'!#REF!</f>
        <v>#REF!</v>
      </c>
      <c r="C22" s="138" t="e">
        <f>'FEM NB'!#REF!</f>
        <v>#REF!</v>
      </c>
      <c r="D22" s="123" t="e">
        <f>'FEM NB'!#REF!</f>
        <v>#REF!</v>
      </c>
      <c r="E22" s="137" t="e">
        <f>'FEM NB'!#REF!</f>
        <v>#REF!</v>
      </c>
      <c r="F22" s="36" t="e">
        <f t="shared" ref="F22" si="43">E22+7</f>
        <v>#REF!</v>
      </c>
      <c r="G22" s="149"/>
      <c r="H22" s="160"/>
      <c r="I22" s="35"/>
      <c r="J22" s="35"/>
      <c r="K22" s="35"/>
      <c r="L22" s="35"/>
      <c r="M22" s="35"/>
      <c r="N22" s="35"/>
      <c r="O22" s="35"/>
      <c r="P22" s="161"/>
      <c r="Q22" s="160" t="e">
        <f t="shared" ref="Q22" si="44">E22+19</f>
        <v>#REF!</v>
      </c>
      <c r="R22" s="35" t="e">
        <f t="shared" ref="R22" si="45">E22+20</f>
        <v>#REF!</v>
      </c>
      <c r="S22" s="35" t="e">
        <f t="shared" ref="S22" si="46">E22+21</f>
        <v>#REF!</v>
      </c>
      <c r="T22" s="35" t="e">
        <f t="shared" ref="T22" si="47">E22+22</f>
        <v>#REF!</v>
      </c>
      <c r="U22" s="35" t="e">
        <f t="shared" ref="U22" si="48">E22+22</f>
        <v>#REF!</v>
      </c>
      <c r="V22" s="35" t="e">
        <f>E22+13</f>
        <v>#REF!</v>
      </c>
      <c r="W22" s="35" t="e">
        <f>E22+14</f>
        <v>#REF!</v>
      </c>
    </row>
    <row r="23" spans="1:23" s="34" customFormat="1" ht="24.95" customHeight="1">
      <c r="A23" s="162" t="str">
        <f>'CM3 NB'!A19</f>
        <v>TSL SHEKOU</v>
      </c>
      <c r="B23" s="162" t="str">
        <f>'CM3 NB'!B19</f>
        <v>TBA</v>
      </c>
      <c r="C23" s="162" t="str">
        <f>'CM3 NB'!C19</f>
        <v>TBA</v>
      </c>
      <c r="D23" s="123">
        <f>'CM3 NB'!D19</f>
        <v>44958</v>
      </c>
      <c r="E23" s="137">
        <f>'CM3 NB'!E19</f>
        <v>44958</v>
      </c>
      <c r="F23" s="137">
        <f>E23+8</f>
        <v>44966</v>
      </c>
      <c r="G23" s="297" t="s">
        <v>223</v>
      </c>
      <c r="H23" s="297"/>
      <c r="I23" s="297"/>
      <c r="J23" s="297"/>
      <c r="K23" s="297"/>
      <c r="L23" s="297"/>
      <c r="M23" s="297"/>
      <c r="N23" s="297"/>
      <c r="O23" s="297"/>
      <c r="P23" s="334"/>
      <c r="Q23" s="160">
        <f>E23+14</f>
        <v>44972</v>
      </c>
      <c r="R23" s="35">
        <f>E23+15</f>
        <v>44973</v>
      </c>
      <c r="S23" s="35">
        <f>E23+16</f>
        <v>44974</v>
      </c>
      <c r="T23" s="35">
        <f>E23+17</f>
        <v>44975</v>
      </c>
      <c r="U23" s="35">
        <f>E23+17</f>
        <v>44975</v>
      </c>
      <c r="V23" s="35">
        <f>E23+15</f>
        <v>44973</v>
      </c>
      <c r="W23" s="35">
        <f t="shared" ref="W23" si="49">E23+13</f>
        <v>44971</v>
      </c>
    </row>
    <row r="24" spans="1:23" s="34" customFormat="1" ht="24.95" customHeight="1">
      <c r="A24" s="138" t="e">
        <f>'FEM NB'!#REF!</f>
        <v>#REF!</v>
      </c>
      <c r="B24" s="138" t="e">
        <f>'FEM NB'!#REF!</f>
        <v>#REF!</v>
      </c>
      <c r="C24" s="138" t="e">
        <f>'FEM NB'!#REF!</f>
        <v>#REF!</v>
      </c>
      <c r="D24" s="123" t="e">
        <f>'FEM NB'!#REF!</f>
        <v>#REF!</v>
      </c>
      <c r="E24" s="137" t="e">
        <f>'FEM NB'!#REF!</f>
        <v>#REF!</v>
      </c>
      <c r="F24" s="36" t="e">
        <f t="shared" ref="F24" si="50">E24+10</f>
        <v>#REF!</v>
      </c>
      <c r="G24" s="149"/>
      <c r="H24" s="160"/>
      <c r="I24" s="35"/>
      <c r="J24" s="35"/>
      <c r="K24" s="35"/>
      <c r="L24" s="35"/>
      <c r="M24" s="35"/>
      <c r="N24" s="35"/>
      <c r="O24" s="35"/>
      <c r="P24" s="161"/>
      <c r="Q24" s="160" t="e">
        <f t="shared" ref="Q24" si="51">E24+19</f>
        <v>#REF!</v>
      </c>
      <c r="R24" s="35" t="e">
        <f t="shared" ref="R24" si="52">E24+20</f>
        <v>#REF!</v>
      </c>
      <c r="S24" s="35" t="e">
        <f t="shared" ref="S24" si="53">E24+21</f>
        <v>#REF!</v>
      </c>
      <c r="T24" s="35" t="e">
        <f t="shared" ref="T24" si="54">E24+22</f>
        <v>#REF!</v>
      </c>
      <c r="U24" s="35" t="e">
        <f t="shared" ref="U24" si="55">E24+22</f>
        <v>#REF!</v>
      </c>
      <c r="V24" s="35" t="e">
        <f>E24+13</f>
        <v>#REF!</v>
      </c>
      <c r="W24" s="35" t="e">
        <f>E24+14</f>
        <v>#REF!</v>
      </c>
    </row>
    <row r="25" spans="1:23" s="34" customFormat="1" ht="24.95" customHeight="1">
      <c r="A25" s="162" t="str">
        <f>'CM3 NB'!A20</f>
        <v>IAL TBN</v>
      </c>
      <c r="B25" s="162" t="str">
        <f>'CM3 NB'!B20</f>
        <v>TBA</v>
      </c>
      <c r="C25" s="162" t="str">
        <f>'CM3 NB'!C20</f>
        <v>TBA</v>
      </c>
      <c r="D25" s="123">
        <f>'CM3 NB'!D20</f>
        <v>44965</v>
      </c>
      <c r="E25" s="137">
        <f>'CM3 NB'!E20</f>
        <v>44965</v>
      </c>
      <c r="F25" s="137">
        <f>E25+8</f>
        <v>44973</v>
      </c>
      <c r="G25" s="297" t="s">
        <v>223</v>
      </c>
      <c r="H25" s="297"/>
      <c r="I25" s="297"/>
      <c r="J25" s="297"/>
      <c r="K25" s="297"/>
      <c r="L25" s="297"/>
      <c r="M25" s="297"/>
      <c r="N25" s="297"/>
      <c r="O25" s="297"/>
      <c r="P25" s="334"/>
      <c r="Q25" s="160">
        <f>E25+14</f>
        <v>44979</v>
      </c>
      <c r="R25" s="35">
        <f>E25+15</f>
        <v>44980</v>
      </c>
      <c r="S25" s="35">
        <f>E25+16</f>
        <v>44981</v>
      </c>
      <c r="T25" s="35">
        <f>E25+17</f>
        <v>44982</v>
      </c>
      <c r="U25" s="35">
        <f>E25+17</f>
        <v>44982</v>
      </c>
      <c r="V25" s="35">
        <f>E25+15</f>
        <v>44980</v>
      </c>
      <c r="W25" s="35">
        <f t="shared" ref="W25" si="56">E25+13</f>
        <v>44978</v>
      </c>
    </row>
    <row r="26" spans="1:23" s="34" customFormat="1" ht="24.95" customHeight="1">
      <c r="A26" s="138" t="e">
        <f>'FEM NB'!#REF!</f>
        <v>#REF!</v>
      </c>
      <c r="B26" s="138" t="e">
        <f>'FEM NB'!#REF!</f>
        <v>#REF!</v>
      </c>
      <c r="C26" s="138" t="e">
        <f>'FEM NB'!#REF!</f>
        <v>#REF!</v>
      </c>
      <c r="D26" s="111">
        <f>'FEM NB'!D15</f>
        <v>44728</v>
      </c>
      <c r="E26" s="36">
        <f>'FEM NB'!E15</f>
        <v>44728</v>
      </c>
      <c r="F26" s="36">
        <f t="shared" ref="F26" si="57">E26+10</f>
        <v>44738</v>
      </c>
      <c r="G26" s="149"/>
      <c r="H26" s="160"/>
      <c r="I26" s="35"/>
      <c r="J26" s="35"/>
      <c r="K26" s="35"/>
      <c r="L26" s="35"/>
      <c r="M26" s="35"/>
      <c r="N26" s="35"/>
      <c r="O26" s="35"/>
      <c r="P26" s="161"/>
      <c r="Q26" s="160">
        <f t="shared" ref="Q26" si="58">E26+19</f>
        <v>44747</v>
      </c>
      <c r="R26" s="35">
        <f t="shared" ref="R26" si="59">E26+20</f>
        <v>44748</v>
      </c>
      <c r="S26" s="35">
        <f t="shared" ref="S26" si="60">E26+21</f>
        <v>44749</v>
      </c>
      <c r="T26" s="35">
        <f t="shared" ref="T26" si="61">E26+22</f>
        <v>44750</v>
      </c>
      <c r="U26" s="35">
        <f t="shared" ref="U26" si="62">E26+22</f>
        <v>44750</v>
      </c>
      <c r="V26" s="35">
        <f>E26+13</f>
        <v>44741</v>
      </c>
      <c r="W26" s="35">
        <f>E26+14</f>
        <v>44742</v>
      </c>
    </row>
    <row r="27" spans="1:23" s="34" customFormat="1" ht="24.95" customHeight="1">
      <c r="A27" s="162" t="str">
        <f>'CM3 NB'!A21</f>
        <v>STRUCTURAL BLANK</v>
      </c>
      <c r="B27" s="162">
        <f>'CM3 NB'!B21</f>
        <v>0</v>
      </c>
      <c r="C27" s="162">
        <f>'CM3 NB'!C21</f>
        <v>0</v>
      </c>
      <c r="D27" s="123">
        <f>'CM3 NB'!D21</f>
        <v>0</v>
      </c>
      <c r="E27" s="137">
        <f>'CM3 NB'!E21</f>
        <v>0</v>
      </c>
      <c r="F27" s="137">
        <f>E27+8</f>
        <v>8</v>
      </c>
      <c r="G27" s="297" t="s">
        <v>223</v>
      </c>
      <c r="H27" s="297"/>
      <c r="I27" s="297"/>
      <c r="J27" s="297"/>
      <c r="K27" s="297"/>
      <c r="L27" s="297"/>
      <c r="M27" s="297"/>
      <c r="N27" s="297"/>
      <c r="O27" s="297"/>
      <c r="P27" s="334"/>
      <c r="Q27" s="160">
        <f>E27+14</f>
        <v>14</v>
      </c>
      <c r="R27" s="35">
        <f>E27+15</f>
        <v>15</v>
      </c>
      <c r="S27" s="35">
        <f>E27+16</f>
        <v>16</v>
      </c>
      <c r="T27" s="35">
        <f>E27+17</f>
        <v>17</v>
      </c>
      <c r="U27" s="35">
        <f>E27+17</f>
        <v>17</v>
      </c>
      <c r="V27" s="35">
        <f>E27+15</f>
        <v>15</v>
      </c>
      <c r="W27" s="35">
        <f t="shared" ref="W27" si="63">E27+13</f>
        <v>13</v>
      </c>
    </row>
    <row r="28" spans="1:23" s="34" customFormat="1" ht="24.95" customHeight="1">
      <c r="A28" s="138" t="e">
        <f>'FEM NB'!#REF!</f>
        <v>#REF!</v>
      </c>
      <c r="B28" s="138" t="e">
        <f>'FEM NB'!#REF!</f>
        <v>#REF!</v>
      </c>
      <c r="C28" s="138" t="e">
        <f>'FEM NB'!#REF!</f>
        <v>#REF!</v>
      </c>
      <c r="D28" s="111" t="str">
        <f>'FEM NB'!A16</f>
        <v>FEM TERMINATED</v>
      </c>
      <c r="E28" s="36">
        <f>'FEM NB'!E16</f>
        <v>0</v>
      </c>
      <c r="F28" s="36">
        <f t="shared" ref="F28" si="64">E28+10</f>
        <v>10</v>
      </c>
      <c r="G28" s="149"/>
      <c r="H28" s="160"/>
      <c r="I28" s="35"/>
      <c r="J28" s="35"/>
      <c r="K28" s="35"/>
      <c r="L28" s="35"/>
      <c r="M28" s="35"/>
      <c r="N28" s="35"/>
      <c r="O28" s="35"/>
      <c r="P28" s="161"/>
      <c r="Q28" s="160">
        <f t="shared" ref="Q28" si="65">E28+19</f>
        <v>19</v>
      </c>
      <c r="R28" s="35">
        <f t="shared" ref="R28" si="66">E28+20</f>
        <v>20</v>
      </c>
      <c r="S28" s="35">
        <f t="shared" ref="S28" si="67">E28+21</f>
        <v>21</v>
      </c>
      <c r="T28" s="35">
        <f t="shared" ref="T28" si="68">E28+22</f>
        <v>22</v>
      </c>
      <c r="U28" s="35">
        <f t="shared" ref="U28" si="69">E28+22</f>
        <v>22</v>
      </c>
      <c r="V28" s="35">
        <f>E28+13</f>
        <v>13</v>
      </c>
      <c r="W28" s="35">
        <f>E28+14</f>
        <v>14</v>
      </c>
    </row>
    <row r="29" spans="1:23" s="27" customFormat="1" ht="15">
      <c r="A29" s="33" t="str">
        <f>'KCM2 NB'!A31</f>
        <v>* ABOVE SCHEDULES ARE SUBJECT TO CHANGE WITH/WITHOUT PRIOR NOTICE</v>
      </c>
      <c r="B29" s="33"/>
      <c r="C29" s="30"/>
      <c r="D29" s="30"/>
      <c r="E29" s="112"/>
      <c r="F29" s="57"/>
      <c r="G29" s="57"/>
      <c r="H29" s="50"/>
      <c r="I29" s="51"/>
      <c r="J29" s="51"/>
      <c r="K29" s="51"/>
      <c r="L29" s="51"/>
      <c r="M29" s="51"/>
    </row>
    <row r="30" spans="1:23" ht="15">
      <c r="A30" s="24" t="str">
        <f>'KCM2 NB'!A32</f>
        <v>*** VESSEL HAVE FULLY BOOKED / SUBJECT TO ROLL OVER ANY CARGO / SUBJECT TO REJECT ANY NEW BOOKING</v>
      </c>
      <c r="B30" s="24"/>
      <c r="C30" s="27"/>
      <c r="D30" s="27"/>
      <c r="G30" s="78"/>
      <c r="H30" s="50"/>
      <c r="I30" s="51"/>
      <c r="J30" s="51"/>
      <c r="K30" s="51"/>
      <c r="L30" s="51"/>
      <c r="M30" s="51"/>
    </row>
    <row r="31" spans="1:23" ht="15">
      <c r="A31" s="30"/>
      <c r="B31" s="30"/>
      <c r="C31" s="27"/>
      <c r="D31" s="27"/>
      <c r="G31" s="78"/>
      <c r="H31" s="27"/>
      <c r="I31" s="30"/>
      <c r="J31" s="27"/>
      <c r="K31" s="27"/>
    </row>
    <row r="32" spans="1:23" ht="15">
      <c r="A32" s="29" t="s">
        <v>222</v>
      </c>
      <c r="B32" s="29"/>
      <c r="C32" s="27"/>
      <c r="D32" s="27"/>
    </row>
    <row r="33" spans="1:15" ht="15">
      <c r="A33" s="29"/>
      <c r="B33" s="29"/>
      <c r="C33" s="27"/>
      <c r="D33" s="27"/>
    </row>
    <row r="34" spans="1:15" ht="15">
      <c r="A34" s="65" t="s">
        <v>64</v>
      </c>
      <c r="B34" s="29"/>
      <c r="C34" s="27"/>
      <c r="D34" s="27"/>
    </row>
    <row r="35" spans="1:15" ht="15">
      <c r="A35" s="66" t="s">
        <v>183</v>
      </c>
      <c r="B35" s="28"/>
      <c r="C35" s="27"/>
      <c r="D35" s="27"/>
    </row>
    <row r="36" spans="1:15" ht="15">
      <c r="A36" s="66"/>
      <c r="B36" s="28"/>
      <c r="C36" s="27"/>
      <c r="D36" s="27"/>
    </row>
    <row r="37" spans="1:15" ht="15">
      <c r="A37" s="13"/>
      <c r="B37" s="13"/>
      <c r="C37" s="13"/>
      <c r="D37" s="13"/>
      <c r="E37" s="114"/>
      <c r="F37" s="59"/>
      <c r="G37" s="59"/>
      <c r="H37" s="13"/>
      <c r="I37" s="13"/>
      <c r="J37" s="13"/>
      <c r="K37" s="13"/>
      <c r="L37" s="13"/>
    </row>
    <row r="38" spans="1:15" ht="19.7" customHeight="1">
      <c r="A38" s="25" t="str">
        <f>'KCM2 NB'!A44</f>
        <v xml:space="preserve">T.S. Container Lines (M) Sdn Bhd  </v>
      </c>
      <c r="B38" s="11"/>
      <c r="C38" s="10"/>
      <c r="D38" s="10"/>
      <c r="E38" s="115"/>
      <c r="F38" s="60"/>
      <c r="G38" s="59"/>
      <c r="H38" s="13"/>
      <c r="I38" s="13"/>
      <c r="J38" s="13"/>
      <c r="K38" s="13"/>
      <c r="L38" s="13"/>
    </row>
    <row r="39" spans="1:15" ht="15">
      <c r="A39" s="11" t="str">
        <f>'KCM2 NB'!A45</f>
        <v>Suite 11.05, 11TH Floor, MWE Plaza,</v>
      </c>
      <c r="B39" s="11"/>
      <c r="C39" s="10"/>
      <c r="E39" s="116" t="str">
        <f>'KCM2 NB'!E45</f>
        <v xml:space="preserve">BOOKING PLEASE EMAIL TO </v>
      </c>
      <c r="F39" s="61"/>
      <c r="G39" s="62"/>
      <c r="H39" s="13"/>
      <c r="I39" s="13"/>
      <c r="J39" s="13"/>
      <c r="K39" s="13"/>
      <c r="L39" s="13"/>
    </row>
    <row r="40" spans="1:15" ht="15">
      <c r="A40" s="11" t="str">
        <f>'KCM2 NB'!A46</f>
        <v xml:space="preserve">No. 8, Lebuh Farquhar, </v>
      </c>
      <c r="B40" s="11"/>
      <c r="C40" s="24"/>
      <c r="E40" s="116" t="str">
        <f>'KCM2 NB'!E46</f>
        <v>SALES &amp; MARKETING [pen_mktg@tslines.com.my]</v>
      </c>
      <c r="F40" s="61"/>
      <c r="G40" s="62"/>
      <c r="H40" s="13"/>
      <c r="I40" s="13"/>
      <c r="J40" s="13"/>
      <c r="K40" s="13"/>
      <c r="L40" s="13"/>
    </row>
    <row r="41" spans="1:15" ht="15">
      <c r="A41" s="11" t="str">
        <f>'KCM2 NB'!A47</f>
        <v>10200 Penang, Malaysia.</v>
      </c>
      <c r="B41" s="11"/>
      <c r="C41" s="22"/>
      <c r="E41" s="116" t="str">
        <f>'KCM2 NB'!E47</f>
        <v>CUSTOMER SERVICE [pen_cs@tslines.com.my]</v>
      </c>
      <c r="F41" s="62"/>
      <c r="G41" s="60"/>
      <c r="H41" s="13"/>
      <c r="I41" s="13"/>
      <c r="J41" s="13"/>
      <c r="K41" s="13"/>
      <c r="L41" s="13"/>
    </row>
    <row r="42" spans="1:15" ht="15">
      <c r="A42" s="11" t="str">
        <f>'KCM2 NB'!A48</f>
        <v>Tel : 604-262 8808 (Hunting Lines)</v>
      </c>
      <c r="B42" s="11"/>
      <c r="C42" s="11"/>
      <c r="E42" s="116" t="str">
        <f>'KCM2 NB'!E48</f>
        <v>SI/BL RELATED ISSUE [pen_exp_doc@tslines.com.my]</v>
      </c>
      <c r="F42" s="62"/>
      <c r="G42" s="60"/>
    </row>
    <row r="43" spans="1:15" ht="15">
      <c r="A43" s="11" t="str">
        <f>'KCM2 NB'!A49</f>
        <v>Fax : 604-262 8803</v>
      </c>
      <c r="B43" s="11"/>
      <c r="C43" s="11"/>
      <c r="E43" s="117"/>
      <c r="F43" s="62"/>
      <c r="G43" s="60"/>
    </row>
    <row r="44" spans="1:15" ht="15">
      <c r="A44" s="20"/>
      <c r="B44" s="19"/>
      <c r="C44" s="11"/>
      <c r="E44" s="118"/>
      <c r="F44" s="62"/>
      <c r="G44" s="60"/>
    </row>
    <row r="45" spans="1:15" ht="15">
      <c r="A45" s="14" t="str">
        <f>'KCM2 NB'!A51</f>
        <v>SALES &amp; MARKETING [pen_mktg@tslines.com.my]</v>
      </c>
      <c r="B45" s="11"/>
      <c r="C45" s="10"/>
      <c r="E45" s="119" t="str">
        <f>'KCM2 NB'!E51</f>
        <v>CUSTOMER SERVICE [pen_cs@tslines.com.my]</v>
      </c>
      <c r="F45" s="63"/>
      <c r="G45" s="63"/>
      <c r="I45" s="14" t="e">
        <f>'KCM2 NB'!#REF!</f>
        <v>#REF!</v>
      </c>
      <c r="K45" s="15"/>
      <c r="L45" s="13"/>
      <c r="M45" s="14" t="e">
        <f>'KCM2 NB'!#REF!</f>
        <v>#REF!</v>
      </c>
      <c r="N45" s="9"/>
      <c r="O45" s="10"/>
    </row>
    <row r="46" spans="1:15" ht="15">
      <c r="A46" s="13" t="str">
        <f>'KCM2 NB'!A52</f>
        <v xml:space="preserve">Wong Barne Gene </v>
      </c>
      <c r="B46" s="11" t="str">
        <f>'KCM2 NB'!B52</f>
        <v xml:space="preserve">019 - 480 7886 </v>
      </c>
      <c r="C46" s="10"/>
      <c r="E46" s="120" t="str">
        <f>'KCM2 NB'!E52</f>
        <v>Syndy Goy</v>
      </c>
      <c r="G46" s="79" t="str">
        <f>'KCM2 NB'!G52</f>
        <v>012 - 494 2710</v>
      </c>
      <c r="I46" s="13" t="e">
        <f>'KCM2 NB'!#REF!</f>
        <v>#REF!</v>
      </c>
      <c r="K46" s="12" t="e">
        <f>'KCM2 NB'!#REF!</f>
        <v>#REF!</v>
      </c>
      <c r="L46" s="13"/>
      <c r="M46" s="13" t="e">
        <f>'KCM2 NB'!#REF!</f>
        <v>#REF!</v>
      </c>
      <c r="O46" s="8" t="e">
        <f>'KCM2 NB'!#REF!</f>
        <v>#REF!</v>
      </c>
    </row>
    <row r="47" spans="1:15" ht="15">
      <c r="A47" s="10" t="str">
        <f>'KCM2 NB'!A53</f>
        <v>Emily Ng</v>
      </c>
      <c r="B47" s="11" t="str">
        <f>'KCM2 NB'!B53</f>
        <v>010 - 565 0638</v>
      </c>
      <c r="C47" s="10"/>
      <c r="E47" s="120" t="str">
        <f>'KCM2 NB'!E53</f>
        <v>Farhana</v>
      </c>
      <c r="F47" s="64"/>
      <c r="G47" s="64" t="str">
        <f>'KCM2 NB'!G53</f>
        <v>013 - 829 0589</v>
      </c>
      <c r="I47" s="8" t="e">
        <f>'KCM2 NB'!#REF!</f>
        <v>#REF!</v>
      </c>
      <c r="K47" s="8" t="e">
        <f>'KCM2 NB'!#REF!</f>
        <v>#REF!</v>
      </c>
      <c r="L47" s="11"/>
      <c r="M47" s="13" t="e">
        <f>'KCM2 NB'!#REF!</f>
        <v>#REF!</v>
      </c>
      <c r="O47" s="8" t="e">
        <f>'KCM2 NB'!#REF!</f>
        <v>#REF!</v>
      </c>
    </row>
    <row r="48" spans="1:15" ht="15">
      <c r="A48" s="11" t="str">
        <f>'KCM2 NB'!A54</f>
        <v>Vivian Goh</v>
      </c>
      <c r="B48" s="11" t="str">
        <f>'KCM2 NB'!B54</f>
        <v>012 - 654 5556</v>
      </c>
      <c r="C48" s="10"/>
      <c r="E48" s="120" t="str">
        <f>'KCM2 NB'!E54</f>
        <v>Casey Lim</v>
      </c>
      <c r="F48" s="64"/>
      <c r="G48" s="64" t="str">
        <f>'KCM2 NB'!G54</f>
        <v>012 - 470 1645</v>
      </c>
    </row>
    <row r="49" spans="1:8" ht="15">
      <c r="A49" s="11"/>
      <c r="B49" s="11"/>
      <c r="C49" s="10"/>
      <c r="F49" s="64"/>
    </row>
    <row r="50" spans="1:8" ht="15">
      <c r="F50" s="64"/>
    </row>
    <row r="51" spans="1:8" ht="15">
      <c r="F51" s="64"/>
    </row>
    <row r="52" spans="1:8" ht="15">
      <c r="F52" s="64"/>
    </row>
    <row r="53" spans="1:8" ht="15">
      <c r="A53" s="11"/>
      <c r="B53" s="11"/>
      <c r="C53" s="10"/>
      <c r="D53" s="11"/>
      <c r="E53" s="120"/>
      <c r="F53" s="64"/>
    </row>
    <row r="54" spans="1:8" ht="15">
      <c r="C54" s="11"/>
      <c r="D54" s="10"/>
    </row>
    <row r="55" spans="1:8" ht="15">
      <c r="D55" s="10"/>
    </row>
    <row r="56" spans="1:8" ht="15">
      <c r="E56" s="121"/>
      <c r="F56" s="60"/>
      <c r="G56" s="60"/>
      <c r="H56" s="10"/>
    </row>
  </sheetData>
  <sheetProtection algorithmName="SHA-512" hashValue="5YJJ3+cQL5f/W+0xcRLPOxmrGJwyCLMCZr7rVT1saU39DH6ietv39/l1QZ01EocP95gwxs/7OerrE0JR8LndQg==" saltValue="FqY2eJeipUkiuoelZ8DqKQ==" spinCount="100000" sheet="1" formatCells="0" formatColumns="0" formatRows="0" sort="0"/>
  <mergeCells count="14">
    <mergeCell ref="G23:P23"/>
    <mergeCell ref="G25:P25"/>
    <mergeCell ref="G27:P27"/>
    <mergeCell ref="E18:W18"/>
    <mergeCell ref="A7:W7"/>
    <mergeCell ref="B8:D8"/>
    <mergeCell ref="H10:P10"/>
    <mergeCell ref="H11:L11"/>
    <mergeCell ref="M11:N11"/>
    <mergeCell ref="O11:P11"/>
    <mergeCell ref="Q10:W10"/>
    <mergeCell ref="Q11:U11"/>
    <mergeCell ref="V11:W11"/>
    <mergeCell ref="A21:W21"/>
  </mergeCells>
  <printOptions horizontalCentered="1"/>
  <pageMargins left="0.25" right="0.25" top="0.25" bottom="0.25" header="0" footer="0"/>
  <pageSetup paperSize="9" scale="47" orientation="landscape" r:id="rId1"/>
  <headerFooter alignWithMargins="0"/>
  <drawing r:id="rId2"/>
  <legacyDrawing r:id="rId3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C20EFE-4010-4DDE-A7E9-44F9E1B85FA4}">
  <sheetPr>
    <tabColor rgb="FF7030A0"/>
    <pageSetUpPr fitToPage="1"/>
  </sheetPr>
  <dimension ref="A1:X56"/>
  <sheetViews>
    <sheetView showGridLines="0" showZeros="0" view="pageBreakPreview" zoomScale="85" zoomScaleNormal="90" zoomScaleSheetLayoutView="85" workbookViewId="0">
      <pane xSplit="5" ySplit="14" topLeftCell="F15" activePane="bottomRight" state="frozen"/>
      <selection activeCell="B8" sqref="B8:D8"/>
      <selection pane="topRight" activeCell="B8" sqref="B8:D8"/>
      <selection pane="bottomLeft" activeCell="B8" sqref="B8:D8"/>
      <selection pane="bottomRight" activeCell="B8" sqref="B8:D8"/>
    </sheetView>
  </sheetViews>
  <sheetFormatPr defaultColWidth="11.85546875" defaultRowHeight="15.95" customHeight="1"/>
  <cols>
    <col min="1" max="1" width="30.5703125" style="8" customWidth="1"/>
    <col min="2" max="2" width="6.7109375" style="8" customWidth="1"/>
    <col min="3" max="3" width="8.7109375" style="8" customWidth="1"/>
    <col min="4" max="4" width="6.7109375" style="8" customWidth="1"/>
    <col min="5" max="5" width="12.7109375" style="113" customWidth="1"/>
    <col min="6" max="6" width="12.7109375" style="58" customWidth="1"/>
    <col min="7" max="7" width="12.7109375" style="64" customWidth="1"/>
    <col min="8" max="13" width="12.7109375" style="8" customWidth="1"/>
    <col min="14" max="14" width="14.85546875" style="8" bestFit="1" customWidth="1"/>
    <col min="15" max="17" width="12.7109375" style="8" customWidth="1"/>
    <col min="18" max="243" width="11.85546875" style="8"/>
    <col min="244" max="244" width="26.85546875" style="8" customWidth="1"/>
    <col min="245" max="246" width="12" style="8" customWidth="1"/>
    <col min="247" max="247" width="6.5703125" style="8" customWidth="1"/>
    <col min="248" max="259" width="12" style="8" customWidth="1"/>
    <col min="260" max="499" width="11.85546875" style="8"/>
    <col min="500" max="500" width="26.85546875" style="8" customWidth="1"/>
    <col min="501" max="502" width="12" style="8" customWidth="1"/>
    <col min="503" max="503" width="6.5703125" style="8" customWidth="1"/>
    <col min="504" max="515" width="12" style="8" customWidth="1"/>
    <col min="516" max="755" width="11.85546875" style="8"/>
    <col min="756" max="756" width="26.85546875" style="8" customWidth="1"/>
    <col min="757" max="758" width="12" style="8" customWidth="1"/>
    <col min="759" max="759" width="6.5703125" style="8" customWidth="1"/>
    <col min="760" max="771" width="12" style="8" customWidth="1"/>
    <col min="772" max="1011" width="11.85546875" style="8"/>
    <col min="1012" max="1012" width="26.85546875" style="8" customWidth="1"/>
    <col min="1013" max="1014" width="12" style="8" customWidth="1"/>
    <col min="1015" max="1015" width="6.5703125" style="8" customWidth="1"/>
    <col min="1016" max="1027" width="12" style="8" customWidth="1"/>
    <col min="1028" max="1267" width="11.85546875" style="8"/>
    <col min="1268" max="1268" width="26.85546875" style="8" customWidth="1"/>
    <col min="1269" max="1270" width="12" style="8" customWidth="1"/>
    <col min="1271" max="1271" width="6.5703125" style="8" customWidth="1"/>
    <col min="1272" max="1283" width="12" style="8" customWidth="1"/>
    <col min="1284" max="1523" width="11.85546875" style="8"/>
    <col min="1524" max="1524" width="26.85546875" style="8" customWidth="1"/>
    <col min="1525" max="1526" width="12" style="8" customWidth="1"/>
    <col min="1527" max="1527" width="6.5703125" style="8" customWidth="1"/>
    <col min="1528" max="1539" width="12" style="8" customWidth="1"/>
    <col min="1540" max="1779" width="11.85546875" style="8"/>
    <col min="1780" max="1780" width="26.85546875" style="8" customWidth="1"/>
    <col min="1781" max="1782" width="12" style="8" customWidth="1"/>
    <col min="1783" max="1783" width="6.5703125" style="8" customWidth="1"/>
    <col min="1784" max="1795" width="12" style="8" customWidth="1"/>
    <col min="1796" max="2035" width="11.85546875" style="8"/>
    <col min="2036" max="2036" width="26.85546875" style="8" customWidth="1"/>
    <col min="2037" max="2038" width="12" style="8" customWidth="1"/>
    <col min="2039" max="2039" width="6.5703125" style="8" customWidth="1"/>
    <col min="2040" max="2051" width="12" style="8" customWidth="1"/>
    <col min="2052" max="2291" width="11.85546875" style="8"/>
    <col min="2292" max="2292" width="26.85546875" style="8" customWidth="1"/>
    <col min="2293" max="2294" width="12" style="8" customWidth="1"/>
    <col min="2295" max="2295" width="6.5703125" style="8" customWidth="1"/>
    <col min="2296" max="2307" width="12" style="8" customWidth="1"/>
    <col min="2308" max="2547" width="11.85546875" style="8"/>
    <col min="2548" max="2548" width="26.85546875" style="8" customWidth="1"/>
    <col min="2549" max="2550" width="12" style="8" customWidth="1"/>
    <col min="2551" max="2551" width="6.5703125" style="8" customWidth="1"/>
    <col min="2552" max="2563" width="12" style="8" customWidth="1"/>
    <col min="2564" max="2803" width="11.85546875" style="8"/>
    <col min="2804" max="2804" width="26.85546875" style="8" customWidth="1"/>
    <col min="2805" max="2806" width="12" style="8" customWidth="1"/>
    <col min="2807" max="2807" width="6.5703125" style="8" customWidth="1"/>
    <col min="2808" max="2819" width="12" style="8" customWidth="1"/>
    <col min="2820" max="3059" width="11.85546875" style="8"/>
    <col min="3060" max="3060" width="26.85546875" style="8" customWidth="1"/>
    <col min="3061" max="3062" width="12" style="8" customWidth="1"/>
    <col min="3063" max="3063" width="6.5703125" style="8" customWidth="1"/>
    <col min="3064" max="3075" width="12" style="8" customWidth="1"/>
    <col min="3076" max="3315" width="11.85546875" style="8"/>
    <col min="3316" max="3316" width="26.85546875" style="8" customWidth="1"/>
    <col min="3317" max="3318" width="12" style="8" customWidth="1"/>
    <col min="3319" max="3319" width="6.5703125" style="8" customWidth="1"/>
    <col min="3320" max="3331" width="12" style="8" customWidth="1"/>
    <col min="3332" max="3571" width="11.85546875" style="8"/>
    <col min="3572" max="3572" width="26.85546875" style="8" customWidth="1"/>
    <col min="3573" max="3574" width="12" style="8" customWidth="1"/>
    <col min="3575" max="3575" width="6.5703125" style="8" customWidth="1"/>
    <col min="3576" max="3587" width="12" style="8" customWidth="1"/>
    <col min="3588" max="3827" width="11.85546875" style="8"/>
    <col min="3828" max="3828" width="26.85546875" style="8" customWidth="1"/>
    <col min="3829" max="3830" width="12" style="8" customWidth="1"/>
    <col min="3831" max="3831" width="6.5703125" style="8" customWidth="1"/>
    <col min="3832" max="3843" width="12" style="8" customWidth="1"/>
    <col min="3844" max="4083" width="11.85546875" style="8"/>
    <col min="4084" max="4084" width="26.85546875" style="8" customWidth="1"/>
    <col min="4085" max="4086" width="12" style="8" customWidth="1"/>
    <col min="4087" max="4087" width="6.5703125" style="8" customWidth="1"/>
    <col min="4088" max="4099" width="12" style="8" customWidth="1"/>
    <col min="4100" max="4339" width="11.85546875" style="8"/>
    <col min="4340" max="4340" width="26.85546875" style="8" customWidth="1"/>
    <col min="4341" max="4342" width="12" style="8" customWidth="1"/>
    <col min="4343" max="4343" width="6.5703125" style="8" customWidth="1"/>
    <col min="4344" max="4355" width="12" style="8" customWidth="1"/>
    <col min="4356" max="4595" width="11.85546875" style="8"/>
    <col min="4596" max="4596" width="26.85546875" style="8" customWidth="1"/>
    <col min="4597" max="4598" width="12" style="8" customWidth="1"/>
    <col min="4599" max="4599" width="6.5703125" style="8" customWidth="1"/>
    <col min="4600" max="4611" width="12" style="8" customWidth="1"/>
    <col min="4612" max="4851" width="11.85546875" style="8"/>
    <col min="4852" max="4852" width="26.85546875" style="8" customWidth="1"/>
    <col min="4853" max="4854" width="12" style="8" customWidth="1"/>
    <col min="4855" max="4855" width="6.5703125" style="8" customWidth="1"/>
    <col min="4856" max="4867" width="12" style="8" customWidth="1"/>
    <col min="4868" max="5107" width="11.85546875" style="8"/>
    <col min="5108" max="5108" width="26.85546875" style="8" customWidth="1"/>
    <col min="5109" max="5110" width="12" style="8" customWidth="1"/>
    <col min="5111" max="5111" width="6.5703125" style="8" customWidth="1"/>
    <col min="5112" max="5123" width="12" style="8" customWidth="1"/>
    <col min="5124" max="5363" width="11.85546875" style="8"/>
    <col min="5364" max="5364" width="26.85546875" style="8" customWidth="1"/>
    <col min="5365" max="5366" width="12" style="8" customWidth="1"/>
    <col min="5367" max="5367" width="6.5703125" style="8" customWidth="1"/>
    <col min="5368" max="5379" width="12" style="8" customWidth="1"/>
    <col min="5380" max="5619" width="11.85546875" style="8"/>
    <col min="5620" max="5620" width="26.85546875" style="8" customWidth="1"/>
    <col min="5621" max="5622" width="12" style="8" customWidth="1"/>
    <col min="5623" max="5623" width="6.5703125" style="8" customWidth="1"/>
    <col min="5624" max="5635" width="12" style="8" customWidth="1"/>
    <col min="5636" max="5875" width="11.85546875" style="8"/>
    <col min="5876" max="5876" width="26.85546875" style="8" customWidth="1"/>
    <col min="5877" max="5878" width="12" style="8" customWidth="1"/>
    <col min="5879" max="5879" width="6.5703125" style="8" customWidth="1"/>
    <col min="5880" max="5891" width="12" style="8" customWidth="1"/>
    <col min="5892" max="6131" width="11.85546875" style="8"/>
    <col min="6132" max="6132" width="26.85546875" style="8" customWidth="1"/>
    <col min="6133" max="6134" width="12" style="8" customWidth="1"/>
    <col min="6135" max="6135" width="6.5703125" style="8" customWidth="1"/>
    <col min="6136" max="6147" width="12" style="8" customWidth="1"/>
    <col min="6148" max="6387" width="11.85546875" style="8"/>
    <col min="6388" max="6388" width="26.85546875" style="8" customWidth="1"/>
    <col min="6389" max="6390" width="12" style="8" customWidth="1"/>
    <col min="6391" max="6391" width="6.5703125" style="8" customWidth="1"/>
    <col min="6392" max="6403" width="12" style="8" customWidth="1"/>
    <col min="6404" max="6643" width="11.85546875" style="8"/>
    <col min="6644" max="6644" width="26.85546875" style="8" customWidth="1"/>
    <col min="6645" max="6646" width="12" style="8" customWidth="1"/>
    <col min="6647" max="6647" width="6.5703125" style="8" customWidth="1"/>
    <col min="6648" max="6659" width="12" style="8" customWidth="1"/>
    <col min="6660" max="6899" width="11.85546875" style="8"/>
    <col min="6900" max="6900" width="26.85546875" style="8" customWidth="1"/>
    <col min="6901" max="6902" width="12" style="8" customWidth="1"/>
    <col min="6903" max="6903" width="6.5703125" style="8" customWidth="1"/>
    <col min="6904" max="6915" width="12" style="8" customWidth="1"/>
    <col min="6916" max="7155" width="11.85546875" style="8"/>
    <col min="7156" max="7156" width="26.85546875" style="8" customWidth="1"/>
    <col min="7157" max="7158" width="12" style="8" customWidth="1"/>
    <col min="7159" max="7159" width="6.5703125" style="8" customWidth="1"/>
    <col min="7160" max="7171" width="12" style="8" customWidth="1"/>
    <col min="7172" max="7411" width="11.85546875" style="8"/>
    <col min="7412" max="7412" width="26.85546875" style="8" customWidth="1"/>
    <col min="7413" max="7414" width="12" style="8" customWidth="1"/>
    <col min="7415" max="7415" width="6.5703125" style="8" customWidth="1"/>
    <col min="7416" max="7427" width="12" style="8" customWidth="1"/>
    <col min="7428" max="7667" width="11.85546875" style="8"/>
    <col min="7668" max="7668" width="26.85546875" style="8" customWidth="1"/>
    <col min="7669" max="7670" width="12" style="8" customWidth="1"/>
    <col min="7671" max="7671" width="6.5703125" style="8" customWidth="1"/>
    <col min="7672" max="7683" width="12" style="8" customWidth="1"/>
    <col min="7684" max="7923" width="11.85546875" style="8"/>
    <col min="7924" max="7924" width="26.85546875" style="8" customWidth="1"/>
    <col min="7925" max="7926" width="12" style="8" customWidth="1"/>
    <col min="7927" max="7927" width="6.5703125" style="8" customWidth="1"/>
    <col min="7928" max="7939" width="12" style="8" customWidth="1"/>
    <col min="7940" max="8179" width="11.85546875" style="8"/>
    <col min="8180" max="8180" width="26.85546875" style="8" customWidth="1"/>
    <col min="8181" max="8182" width="12" style="8" customWidth="1"/>
    <col min="8183" max="8183" width="6.5703125" style="8" customWidth="1"/>
    <col min="8184" max="8195" width="12" style="8" customWidth="1"/>
    <col min="8196" max="8435" width="11.85546875" style="8"/>
    <col min="8436" max="8436" width="26.85546875" style="8" customWidth="1"/>
    <col min="8437" max="8438" width="12" style="8" customWidth="1"/>
    <col min="8439" max="8439" width="6.5703125" style="8" customWidth="1"/>
    <col min="8440" max="8451" width="12" style="8" customWidth="1"/>
    <col min="8452" max="8691" width="11.85546875" style="8"/>
    <col min="8692" max="8692" width="26.85546875" style="8" customWidth="1"/>
    <col min="8693" max="8694" width="12" style="8" customWidth="1"/>
    <col min="8695" max="8695" width="6.5703125" style="8" customWidth="1"/>
    <col min="8696" max="8707" width="12" style="8" customWidth="1"/>
    <col min="8708" max="8947" width="11.85546875" style="8"/>
    <col min="8948" max="8948" width="26.85546875" style="8" customWidth="1"/>
    <col min="8949" max="8950" width="12" style="8" customWidth="1"/>
    <col min="8951" max="8951" width="6.5703125" style="8" customWidth="1"/>
    <col min="8952" max="8963" width="12" style="8" customWidth="1"/>
    <col min="8964" max="9203" width="11.85546875" style="8"/>
    <col min="9204" max="9204" width="26.85546875" style="8" customWidth="1"/>
    <col min="9205" max="9206" width="12" style="8" customWidth="1"/>
    <col min="9207" max="9207" width="6.5703125" style="8" customWidth="1"/>
    <col min="9208" max="9219" width="12" style="8" customWidth="1"/>
    <col min="9220" max="9459" width="11.85546875" style="8"/>
    <col min="9460" max="9460" width="26.85546875" style="8" customWidth="1"/>
    <col min="9461" max="9462" width="12" style="8" customWidth="1"/>
    <col min="9463" max="9463" width="6.5703125" style="8" customWidth="1"/>
    <col min="9464" max="9475" width="12" style="8" customWidth="1"/>
    <col min="9476" max="9715" width="11.85546875" style="8"/>
    <col min="9716" max="9716" width="26.85546875" style="8" customWidth="1"/>
    <col min="9717" max="9718" width="12" style="8" customWidth="1"/>
    <col min="9719" max="9719" width="6.5703125" style="8" customWidth="1"/>
    <col min="9720" max="9731" width="12" style="8" customWidth="1"/>
    <col min="9732" max="9971" width="11.85546875" style="8"/>
    <col min="9972" max="9972" width="26.85546875" style="8" customWidth="1"/>
    <col min="9973" max="9974" width="12" style="8" customWidth="1"/>
    <col min="9975" max="9975" width="6.5703125" style="8" customWidth="1"/>
    <col min="9976" max="9987" width="12" style="8" customWidth="1"/>
    <col min="9988" max="10227" width="11.85546875" style="8"/>
    <col min="10228" max="10228" width="26.85546875" style="8" customWidth="1"/>
    <col min="10229" max="10230" width="12" style="8" customWidth="1"/>
    <col min="10231" max="10231" width="6.5703125" style="8" customWidth="1"/>
    <col min="10232" max="10243" width="12" style="8" customWidth="1"/>
    <col min="10244" max="10483" width="11.85546875" style="8"/>
    <col min="10484" max="10484" width="26.85546875" style="8" customWidth="1"/>
    <col min="10485" max="10486" width="12" style="8" customWidth="1"/>
    <col min="10487" max="10487" width="6.5703125" style="8" customWidth="1"/>
    <col min="10488" max="10499" width="12" style="8" customWidth="1"/>
    <col min="10500" max="10739" width="11.85546875" style="8"/>
    <col min="10740" max="10740" width="26.85546875" style="8" customWidth="1"/>
    <col min="10741" max="10742" width="12" style="8" customWidth="1"/>
    <col min="10743" max="10743" width="6.5703125" style="8" customWidth="1"/>
    <col min="10744" max="10755" width="12" style="8" customWidth="1"/>
    <col min="10756" max="10995" width="11.85546875" style="8"/>
    <col min="10996" max="10996" width="26.85546875" style="8" customWidth="1"/>
    <col min="10997" max="10998" width="12" style="8" customWidth="1"/>
    <col min="10999" max="10999" width="6.5703125" style="8" customWidth="1"/>
    <col min="11000" max="11011" width="12" style="8" customWidth="1"/>
    <col min="11012" max="11251" width="11.85546875" style="8"/>
    <col min="11252" max="11252" width="26.85546875" style="8" customWidth="1"/>
    <col min="11253" max="11254" width="12" style="8" customWidth="1"/>
    <col min="11255" max="11255" width="6.5703125" style="8" customWidth="1"/>
    <col min="11256" max="11267" width="12" style="8" customWidth="1"/>
    <col min="11268" max="11507" width="11.85546875" style="8"/>
    <col min="11508" max="11508" width="26.85546875" style="8" customWidth="1"/>
    <col min="11509" max="11510" width="12" style="8" customWidth="1"/>
    <col min="11511" max="11511" width="6.5703125" style="8" customWidth="1"/>
    <col min="11512" max="11523" width="12" style="8" customWidth="1"/>
    <col min="11524" max="11763" width="11.85546875" style="8"/>
    <col min="11764" max="11764" width="26.85546875" style="8" customWidth="1"/>
    <col min="11765" max="11766" width="12" style="8" customWidth="1"/>
    <col min="11767" max="11767" width="6.5703125" style="8" customWidth="1"/>
    <col min="11768" max="11779" width="12" style="8" customWidth="1"/>
    <col min="11780" max="12019" width="11.85546875" style="8"/>
    <col min="12020" max="12020" width="26.85546875" style="8" customWidth="1"/>
    <col min="12021" max="12022" width="12" style="8" customWidth="1"/>
    <col min="12023" max="12023" width="6.5703125" style="8" customWidth="1"/>
    <col min="12024" max="12035" width="12" style="8" customWidth="1"/>
    <col min="12036" max="12275" width="11.85546875" style="8"/>
    <col min="12276" max="12276" width="26.85546875" style="8" customWidth="1"/>
    <col min="12277" max="12278" width="12" style="8" customWidth="1"/>
    <col min="12279" max="12279" width="6.5703125" style="8" customWidth="1"/>
    <col min="12280" max="12291" width="12" style="8" customWidth="1"/>
    <col min="12292" max="12531" width="11.85546875" style="8"/>
    <col min="12532" max="12532" width="26.85546875" style="8" customWidth="1"/>
    <col min="12533" max="12534" width="12" style="8" customWidth="1"/>
    <col min="12535" max="12535" width="6.5703125" style="8" customWidth="1"/>
    <col min="12536" max="12547" width="12" style="8" customWidth="1"/>
    <col min="12548" max="12787" width="11.85546875" style="8"/>
    <col min="12788" max="12788" width="26.85546875" style="8" customWidth="1"/>
    <col min="12789" max="12790" width="12" style="8" customWidth="1"/>
    <col min="12791" max="12791" width="6.5703125" style="8" customWidth="1"/>
    <col min="12792" max="12803" width="12" style="8" customWidth="1"/>
    <col min="12804" max="13043" width="11.85546875" style="8"/>
    <col min="13044" max="13044" width="26.85546875" style="8" customWidth="1"/>
    <col min="13045" max="13046" width="12" style="8" customWidth="1"/>
    <col min="13047" max="13047" width="6.5703125" style="8" customWidth="1"/>
    <col min="13048" max="13059" width="12" style="8" customWidth="1"/>
    <col min="13060" max="13299" width="11.85546875" style="8"/>
    <col min="13300" max="13300" width="26.85546875" style="8" customWidth="1"/>
    <col min="13301" max="13302" width="12" style="8" customWidth="1"/>
    <col min="13303" max="13303" width="6.5703125" style="8" customWidth="1"/>
    <col min="13304" max="13315" width="12" style="8" customWidth="1"/>
    <col min="13316" max="13555" width="11.85546875" style="8"/>
    <col min="13556" max="13556" width="26.85546875" style="8" customWidth="1"/>
    <col min="13557" max="13558" width="12" style="8" customWidth="1"/>
    <col min="13559" max="13559" width="6.5703125" style="8" customWidth="1"/>
    <col min="13560" max="13571" width="12" style="8" customWidth="1"/>
    <col min="13572" max="13811" width="11.85546875" style="8"/>
    <col min="13812" max="13812" width="26.85546875" style="8" customWidth="1"/>
    <col min="13813" max="13814" width="12" style="8" customWidth="1"/>
    <col min="13815" max="13815" width="6.5703125" style="8" customWidth="1"/>
    <col min="13816" max="13827" width="12" style="8" customWidth="1"/>
    <col min="13828" max="14067" width="11.85546875" style="8"/>
    <col min="14068" max="14068" width="26.85546875" style="8" customWidth="1"/>
    <col min="14069" max="14070" width="12" style="8" customWidth="1"/>
    <col min="14071" max="14071" width="6.5703125" style="8" customWidth="1"/>
    <col min="14072" max="14083" width="12" style="8" customWidth="1"/>
    <col min="14084" max="14323" width="11.85546875" style="8"/>
    <col min="14324" max="14324" width="26.85546875" style="8" customWidth="1"/>
    <col min="14325" max="14326" width="12" style="8" customWidth="1"/>
    <col min="14327" max="14327" width="6.5703125" style="8" customWidth="1"/>
    <col min="14328" max="14339" width="12" style="8" customWidth="1"/>
    <col min="14340" max="14579" width="11.85546875" style="8"/>
    <col min="14580" max="14580" width="26.85546875" style="8" customWidth="1"/>
    <col min="14581" max="14582" width="12" style="8" customWidth="1"/>
    <col min="14583" max="14583" width="6.5703125" style="8" customWidth="1"/>
    <col min="14584" max="14595" width="12" style="8" customWidth="1"/>
    <col min="14596" max="14835" width="11.85546875" style="8"/>
    <col min="14836" max="14836" width="26.85546875" style="8" customWidth="1"/>
    <col min="14837" max="14838" width="12" style="8" customWidth="1"/>
    <col min="14839" max="14839" width="6.5703125" style="8" customWidth="1"/>
    <col min="14840" max="14851" width="12" style="8" customWidth="1"/>
    <col min="14852" max="15091" width="11.85546875" style="8"/>
    <col min="15092" max="15092" width="26.85546875" style="8" customWidth="1"/>
    <col min="15093" max="15094" width="12" style="8" customWidth="1"/>
    <col min="15095" max="15095" width="6.5703125" style="8" customWidth="1"/>
    <col min="15096" max="15107" width="12" style="8" customWidth="1"/>
    <col min="15108" max="15347" width="11.85546875" style="8"/>
    <col min="15348" max="15348" width="26.85546875" style="8" customWidth="1"/>
    <col min="15349" max="15350" width="12" style="8" customWidth="1"/>
    <col min="15351" max="15351" width="6.5703125" style="8" customWidth="1"/>
    <col min="15352" max="15363" width="12" style="8" customWidth="1"/>
    <col min="15364" max="15603" width="11.85546875" style="8"/>
    <col min="15604" max="15604" width="26.85546875" style="8" customWidth="1"/>
    <col min="15605" max="15606" width="12" style="8" customWidth="1"/>
    <col min="15607" max="15607" width="6.5703125" style="8" customWidth="1"/>
    <col min="15608" max="15619" width="12" style="8" customWidth="1"/>
    <col min="15620" max="15859" width="11.85546875" style="8"/>
    <col min="15860" max="15860" width="26.85546875" style="8" customWidth="1"/>
    <col min="15861" max="15862" width="12" style="8" customWidth="1"/>
    <col min="15863" max="15863" width="6.5703125" style="8" customWidth="1"/>
    <col min="15864" max="15875" width="12" style="8" customWidth="1"/>
    <col min="15876" max="16115" width="11.85546875" style="8"/>
    <col min="16116" max="16116" width="26.85546875" style="8" customWidth="1"/>
    <col min="16117" max="16118" width="12" style="8" customWidth="1"/>
    <col min="16119" max="16119" width="6.5703125" style="8" customWidth="1"/>
    <col min="16120" max="16131" width="12" style="8" customWidth="1"/>
    <col min="16132" max="16384" width="11.85546875" style="8"/>
  </cols>
  <sheetData>
    <row r="1" spans="1:24" s="43" customFormat="1" ht="12.75">
      <c r="E1" s="106"/>
      <c r="F1" s="52"/>
      <c r="G1" s="52"/>
    </row>
    <row r="2" spans="1:24" s="43" customFormat="1" ht="12.75">
      <c r="E2" s="106"/>
      <c r="F2" s="52"/>
      <c r="G2" s="52"/>
    </row>
    <row r="3" spans="1:24" s="43" customFormat="1" ht="12.75">
      <c r="E3" s="106"/>
      <c r="F3" s="52"/>
      <c r="G3" s="52"/>
    </row>
    <row r="4" spans="1:24" s="43" customFormat="1" ht="11.25" customHeight="1">
      <c r="E4" s="106"/>
      <c r="F4" s="52"/>
      <c r="G4" s="52"/>
    </row>
    <row r="5" spans="1:24" s="43" customFormat="1" ht="12.75">
      <c r="E5" s="106"/>
      <c r="F5" s="52"/>
      <c r="G5" s="52"/>
    </row>
    <row r="6" spans="1:24" s="43" customFormat="1" ht="12.75">
      <c r="E6" s="106"/>
      <c r="F6" s="52"/>
      <c r="G6" s="52"/>
      <c r="H6" s="49"/>
      <c r="I6" s="48"/>
    </row>
    <row r="7" spans="1:24" s="43" customFormat="1" ht="31.5" customHeight="1">
      <c r="A7" s="299" t="s">
        <v>199</v>
      </c>
      <c r="B7" s="299"/>
      <c r="C7" s="299"/>
      <c r="D7" s="299"/>
      <c r="E7" s="299"/>
      <c r="F7" s="299"/>
      <c r="G7" s="299"/>
      <c r="H7" s="299"/>
      <c r="I7" s="299"/>
      <c r="J7" s="299"/>
      <c r="K7" s="299"/>
      <c r="L7" s="299"/>
      <c r="M7" s="299"/>
      <c r="N7" s="299"/>
      <c r="O7" s="299"/>
      <c r="P7" s="299"/>
      <c r="Q7" s="299"/>
      <c r="R7" s="299"/>
      <c r="S7" s="299"/>
      <c r="T7" s="299"/>
      <c r="U7" s="299"/>
      <c r="V7" s="299"/>
      <c r="W7" s="299"/>
      <c r="X7" s="299"/>
    </row>
    <row r="8" spans="1:24" s="43" customFormat="1" ht="21">
      <c r="A8" s="103">
        <f>'KCM2 NB'!A8</f>
        <v>44896</v>
      </c>
      <c r="B8" s="295">
        <v>44494</v>
      </c>
      <c r="C8" s="295"/>
      <c r="D8" s="295"/>
      <c r="E8" s="106"/>
      <c r="F8" s="52"/>
      <c r="G8" s="52"/>
    </row>
    <row r="9" spans="1:24" s="43" customFormat="1" ht="25.5" customHeight="1">
      <c r="A9" s="46" t="s">
        <v>213</v>
      </c>
      <c r="B9" s="46"/>
      <c r="C9" s="45"/>
      <c r="D9" s="107"/>
      <c r="E9" s="53"/>
      <c r="F9" s="77"/>
      <c r="G9" s="44"/>
      <c r="H9" s="44"/>
      <c r="I9" s="44"/>
      <c r="M9"/>
      <c r="N9"/>
      <c r="O9"/>
      <c r="P9"/>
      <c r="Q9"/>
    </row>
    <row r="10" spans="1:24" s="34" customFormat="1" ht="15">
      <c r="A10" s="42"/>
      <c r="B10" s="42"/>
      <c r="C10" s="42"/>
      <c r="D10" s="108"/>
      <c r="E10" s="54" t="s">
        <v>41</v>
      </c>
      <c r="F10" s="41" t="s">
        <v>91</v>
      </c>
      <c r="G10" s="303" t="s">
        <v>200</v>
      </c>
      <c r="H10" s="301"/>
      <c r="I10" s="301"/>
      <c r="J10" s="301"/>
      <c r="K10" s="301"/>
      <c r="L10" s="301"/>
      <c r="M10"/>
      <c r="N10"/>
      <c r="O10"/>
      <c r="P10"/>
      <c r="Q10"/>
    </row>
    <row r="11" spans="1:24" s="34" customFormat="1" ht="15">
      <c r="A11" s="39" t="s">
        <v>48</v>
      </c>
      <c r="B11" s="39" t="s">
        <v>49</v>
      </c>
      <c r="C11" s="39" t="s">
        <v>50</v>
      </c>
      <c r="D11" s="109" t="s">
        <v>51</v>
      </c>
      <c r="E11" s="55" t="s">
        <v>52</v>
      </c>
      <c r="F11" s="39" t="s">
        <v>94</v>
      </c>
      <c r="G11" s="303" t="s">
        <v>205</v>
      </c>
      <c r="H11" s="301"/>
      <c r="I11" s="302"/>
      <c r="J11" s="300" t="s">
        <v>206</v>
      </c>
      <c r="K11" s="302"/>
      <c r="L11" s="147" t="s">
        <v>208</v>
      </c>
      <c r="M11"/>
      <c r="N11"/>
      <c r="O11"/>
      <c r="P11"/>
      <c r="Q11"/>
    </row>
    <row r="12" spans="1:24" s="34" customFormat="1" ht="15">
      <c r="A12" s="39"/>
      <c r="B12" s="39"/>
      <c r="C12" s="39"/>
      <c r="D12" s="109"/>
      <c r="E12" s="55"/>
      <c r="F12" s="95"/>
      <c r="G12" s="99" t="s">
        <v>201</v>
      </c>
      <c r="H12" s="75" t="s">
        <v>202</v>
      </c>
      <c r="I12" s="75" t="s">
        <v>203</v>
      </c>
      <c r="J12" s="75" t="s">
        <v>207</v>
      </c>
      <c r="K12" s="75" t="s">
        <v>209</v>
      </c>
      <c r="L12" s="75" t="s">
        <v>211</v>
      </c>
      <c r="M12"/>
      <c r="N12"/>
      <c r="O12"/>
      <c r="P12"/>
      <c r="Q12"/>
    </row>
    <row r="13" spans="1:24" s="34" customFormat="1" ht="29.45" customHeight="1">
      <c r="A13" s="39"/>
      <c r="B13" s="39"/>
      <c r="C13" s="40"/>
      <c r="D13" s="109"/>
      <c r="E13" s="55"/>
      <c r="F13" s="95"/>
      <c r="G13" s="76" t="s">
        <v>204</v>
      </c>
      <c r="H13" s="76" t="s">
        <v>204</v>
      </c>
      <c r="I13" s="76" t="s">
        <v>204</v>
      </c>
      <c r="J13" s="80"/>
      <c r="K13" s="80" t="s">
        <v>210</v>
      </c>
      <c r="L13" s="80" t="s">
        <v>212</v>
      </c>
      <c r="M13"/>
      <c r="N13"/>
      <c r="O13"/>
      <c r="P13"/>
      <c r="Q13"/>
    </row>
    <row r="14" spans="1:24" s="34" customFormat="1" ht="15">
      <c r="A14" s="38"/>
      <c r="B14" s="38"/>
      <c r="C14" s="38"/>
      <c r="D14" s="110"/>
      <c r="E14" s="56"/>
      <c r="F14" s="96">
        <f>((F28-E28)+(F25-E25))/2</f>
        <v>10</v>
      </c>
      <c r="G14" s="98">
        <f>((G28-E28)+(G25-E25))/2</f>
        <v>26</v>
      </c>
      <c r="H14" s="37">
        <f>((H28-E28)+(H25-E25))/2</f>
        <v>29</v>
      </c>
      <c r="I14" s="37">
        <f>((I28-E28)+(I25-E25))/2</f>
        <v>33</v>
      </c>
      <c r="J14" s="37">
        <f>((J28-E28)+(J25-E25))/2</f>
        <v>31</v>
      </c>
      <c r="K14" s="37">
        <f>((K28-E28)+(K25-E25))/2</f>
        <v>33</v>
      </c>
      <c r="L14" s="37">
        <f>((L28-E28)+(L25-E25))/2</f>
        <v>28</v>
      </c>
      <c r="M14"/>
      <c r="N14"/>
      <c r="O14"/>
      <c r="P14"/>
      <c r="Q14"/>
    </row>
    <row r="15" spans="1:24" s="34" customFormat="1" ht="24.95" customHeight="1">
      <c r="A15" s="138" t="str">
        <f>'CM3 NB'!A15</f>
        <v>TSL SHEKOU</v>
      </c>
      <c r="B15" s="138" t="str">
        <f>'CM3 NB'!B15</f>
        <v>TBA</v>
      </c>
      <c r="C15" s="138" t="str">
        <f>'CM3 NB'!C15</f>
        <v>TBA</v>
      </c>
      <c r="D15" s="123">
        <f>'CM3 NB'!D15</f>
        <v>44930</v>
      </c>
      <c r="E15" s="137">
        <f>'CM3 NB'!E15</f>
        <v>44930</v>
      </c>
      <c r="F15" s="97">
        <f>E15+10</f>
        <v>44940</v>
      </c>
      <c r="G15" s="101">
        <f t="shared" ref="G15" si="0">E15+26</f>
        <v>44956</v>
      </c>
      <c r="H15" s="36">
        <f t="shared" ref="H15" si="1">E15+29</f>
        <v>44959</v>
      </c>
      <c r="I15" s="36">
        <f t="shared" ref="I15" si="2">E15+33</f>
        <v>44963</v>
      </c>
      <c r="J15" s="35">
        <f t="shared" ref="J15" si="3">F15+21</f>
        <v>44961</v>
      </c>
      <c r="K15" s="35">
        <f>J15+2</f>
        <v>44963</v>
      </c>
      <c r="L15" s="35">
        <f t="shared" ref="L15" si="4">F15+18</f>
        <v>44958</v>
      </c>
      <c r="M15"/>
      <c r="N15"/>
      <c r="O15"/>
      <c r="P15"/>
      <c r="Q15"/>
    </row>
    <row r="16" spans="1:24" s="34" customFormat="1" ht="24.95" customHeight="1">
      <c r="A16" s="138" t="str">
        <f>'CM3 NB'!A16</f>
        <v>IAL TBN</v>
      </c>
      <c r="B16" s="138" t="str">
        <f>'CM3 NB'!B16</f>
        <v>TBA</v>
      </c>
      <c r="C16" s="138" t="str">
        <f>'CM3 NB'!C16</f>
        <v>TBA</v>
      </c>
      <c r="D16" s="123">
        <f>'CM3 NB'!D16</f>
        <v>44937</v>
      </c>
      <c r="E16" s="137">
        <f>'CM3 NB'!E16</f>
        <v>44937</v>
      </c>
      <c r="F16" s="97">
        <f>E16+10</f>
        <v>44947</v>
      </c>
      <c r="G16" s="101">
        <f t="shared" ref="G16" si="5">E16+26</f>
        <v>44963</v>
      </c>
      <c r="H16" s="36">
        <f t="shared" ref="H16" si="6">E16+29</f>
        <v>44966</v>
      </c>
      <c r="I16" s="36">
        <f t="shared" ref="I16" si="7">E16+33</f>
        <v>44970</v>
      </c>
      <c r="J16" s="35">
        <f t="shared" ref="J16" si="8">F16+21</f>
        <v>44968</v>
      </c>
      <c r="K16" s="35">
        <f>J16+2</f>
        <v>44970</v>
      </c>
      <c r="L16" s="35">
        <f t="shared" ref="L16" si="9">F16+18</f>
        <v>44965</v>
      </c>
      <c r="M16"/>
      <c r="N16"/>
      <c r="O16"/>
      <c r="P16"/>
      <c r="Q16"/>
    </row>
    <row r="17" spans="1:17" s="34" customFormat="1" ht="24.95" customHeight="1">
      <c r="A17" s="133" t="str">
        <f>'CM3 NB'!A17</f>
        <v>STRUCTURAL BLANK</v>
      </c>
      <c r="B17" s="133">
        <f>'CM3 NB'!B17</f>
        <v>0</v>
      </c>
      <c r="C17" s="133">
        <f>'CM3 NB'!C17</f>
        <v>0</v>
      </c>
      <c r="D17" s="134">
        <f>'CM3 NB'!D17</f>
        <v>0</v>
      </c>
      <c r="E17" s="296">
        <f>'CM3 NB'!E17</f>
        <v>0</v>
      </c>
      <c r="F17" s="297"/>
      <c r="G17" s="297"/>
      <c r="H17" s="297"/>
      <c r="I17" s="297"/>
      <c r="J17" s="297"/>
      <c r="K17" s="297"/>
      <c r="L17" s="298"/>
      <c r="M17"/>
      <c r="N17"/>
      <c r="O17"/>
      <c r="P17"/>
      <c r="Q17"/>
    </row>
    <row r="18" spans="1:17" s="34" customFormat="1" ht="24.95" customHeight="1">
      <c r="A18" s="138" t="str">
        <f>'CM3 NB'!A18</f>
        <v>ESL TBN</v>
      </c>
      <c r="B18" s="138" t="str">
        <f>'CM3 NB'!B18</f>
        <v>TBA</v>
      </c>
      <c r="C18" s="138" t="str">
        <f>'CM3 NB'!C18</f>
        <v>TBA</v>
      </c>
      <c r="D18" s="123">
        <f>'CM3 NB'!D18</f>
        <v>44951</v>
      </c>
      <c r="E18" s="137">
        <f>'CM3 NB'!E18</f>
        <v>44951</v>
      </c>
      <c r="F18" s="97">
        <f t="shared" ref="F18" si="10">E18+10</f>
        <v>44961</v>
      </c>
      <c r="G18" s="101">
        <f t="shared" ref="G18" si="11">E18+26</f>
        <v>44977</v>
      </c>
      <c r="H18" s="36">
        <f t="shared" ref="H18" si="12">E18+29</f>
        <v>44980</v>
      </c>
      <c r="I18" s="36">
        <f t="shared" ref="I18" si="13">E18+33</f>
        <v>44984</v>
      </c>
      <c r="J18" s="35">
        <f t="shared" ref="J18" si="14">F18+21</f>
        <v>44982</v>
      </c>
      <c r="K18" s="35">
        <f t="shared" ref="K18" si="15">J18+2</f>
        <v>44984</v>
      </c>
      <c r="L18" s="35">
        <f t="shared" ref="L18" si="16">F18+18</f>
        <v>44979</v>
      </c>
      <c r="M18"/>
      <c r="N18"/>
      <c r="O18"/>
      <c r="P18"/>
      <c r="Q18"/>
    </row>
    <row r="19" spans="1:17" s="34" customFormat="1" ht="24.95" customHeight="1">
      <c r="A19" s="138" t="str">
        <f>'CM3 NB'!A19</f>
        <v>TSL SHEKOU</v>
      </c>
      <c r="B19" s="138" t="str">
        <f>'CM3 NB'!B19</f>
        <v>TBA</v>
      </c>
      <c r="C19" s="138" t="str">
        <f>'CM3 NB'!C19</f>
        <v>TBA</v>
      </c>
      <c r="D19" s="123">
        <f>'CM3 NB'!D19</f>
        <v>44958</v>
      </c>
      <c r="E19" s="137">
        <f>'CM3 NB'!E19</f>
        <v>44958</v>
      </c>
      <c r="F19" s="97">
        <f t="shared" ref="F19:F28" si="17">E19+10</f>
        <v>44968</v>
      </c>
      <c r="G19" s="101">
        <f>E19+26</f>
        <v>44984</v>
      </c>
      <c r="H19" s="36">
        <f>E19+29</f>
        <v>44987</v>
      </c>
      <c r="I19" s="36">
        <f>E19+33</f>
        <v>44991</v>
      </c>
      <c r="J19" s="35">
        <f>F19+21</f>
        <v>44989</v>
      </c>
      <c r="K19" s="35">
        <f t="shared" ref="K19:K28" si="18">J19+2</f>
        <v>44991</v>
      </c>
      <c r="L19" s="35">
        <f>F19+18</f>
        <v>44986</v>
      </c>
      <c r="M19"/>
      <c r="N19"/>
      <c r="O19"/>
      <c r="P19"/>
      <c r="Q19"/>
    </row>
    <row r="20" spans="1:17" s="34" customFormat="1" ht="24.95" customHeight="1">
      <c r="A20" s="138" t="str">
        <f>'CM3 NB'!A20</f>
        <v>IAL TBN</v>
      </c>
      <c r="B20" s="138" t="str">
        <f>'CM3 NB'!B20</f>
        <v>TBA</v>
      </c>
      <c r="C20" s="138" t="str">
        <f>'CM3 NB'!C20</f>
        <v>TBA</v>
      </c>
      <c r="D20" s="123">
        <f>'CM3 NB'!D20</f>
        <v>44965</v>
      </c>
      <c r="E20" s="137">
        <f>'CM3 NB'!E20</f>
        <v>44965</v>
      </c>
      <c r="F20" s="97">
        <f t="shared" si="17"/>
        <v>44975</v>
      </c>
      <c r="G20" s="101">
        <f t="shared" ref="G20:G28" si="19">E20+26</f>
        <v>44991</v>
      </c>
      <c r="H20" s="36">
        <f t="shared" ref="H20:H28" si="20">E20+29</f>
        <v>44994</v>
      </c>
      <c r="I20" s="36">
        <f t="shared" ref="I20:I28" si="21">E20+33</f>
        <v>44998</v>
      </c>
      <c r="J20" s="35">
        <f t="shared" ref="J20:J28" si="22">F20+21</f>
        <v>44996</v>
      </c>
      <c r="K20" s="35">
        <f t="shared" si="18"/>
        <v>44998</v>
      </c>
      <c r="L20" s="35">
        <f t="shared" ref="L20:L28" si="23">F20+18</f>
        <v>44993</v>
      </c>
      <c r="M20"/>
      <c r="N20"/>
      <c r="O20"/>
      <c r="P20"/>
      <c r="Q20"/>
    </row>
    <row r="21" spans="1:17" s="34" customFormat="1" ht="24.95" customHeight="1">
      <c r="A21" s="138" t="str">
        <f>'CM3 NB'!A21</f>
        <v>STRUCTURAL BLANK</v>
      </c>
      <c r="B21" s="138">
        <f>'CM3 NB'!B21</f>
        <v>0</v>
      </c>
      <c r="C21" s="138">
        <f>'CM3 NB'!C21</f>
        <v>0</v>
      </c>
      <c r="D21" s="111">
        <f>'CM3 NB'!D21</f>
        <v>0</v>
      </c>
      <c r="E21" s="36">
        <f>'CM3 NB'!E21</f>
        <v>0</v>
      </c>
      <c r="F21" s="97">
        <f t="shared" ref="F21" si="24">E21+10</f>
        <v>10</v>
      </c>
      <c r="G21" s="101">
        <f t="shared" ref="G21" si="25">E21+26</f>
        <v>26</v>
      </c>
      <c r="H21" s="36">
        <f t="shared" ref="H21" si="26">E21+29</f>
        <v>29</v>
      </c>
      <c r="I21" s="36">
        <f t="shared" ref="I21" si="27">E21+33</f>
        <v>33</v>
      </c>
      <c r="J21" s="35">
        <f t="shared" ref="J21" si="28">F21+21</f>
        <v>31</v>
      </c>
      <c r="K21" s="35">
        <f t="shared" ref="K21" si="29">J21+2</f>
        <v>33</v>
      </c>
      <c r="L21" s="35">
        <f t="shared" ref="L21" si="30">F21+18</f>
        <v>28</v>
      </c>
      <c r="M21"/>
      <c r="N21"/>
      <c r="O21"/>
      <c r="P21"/>
      <c r="Q21"/>
    </row>
    <row r="22" spans="1:17" s="34" customFormat="1" ht="24.95" customHeight="1">
      <c r="A22" s="138" t="str">
        <f>'CM3 NB'!A22</f>
        <v>ESL TBN</v>
      </c>
      <c r="B22" s="138" t="str">
        <f>'CM3 NB'!B22</f>
        <v>TBA</v>
      </c>
      <c r="C22" s="138" t="str">
        <f>'CM3 NB'!C22</f>
        <v>TBA</v>
      </c>
      <c r="D22" s="123">
        <f>'CM3 NB'!D22</f>
        <v>44979</v>
      </c>
      <c r="E22" s="137">
        <f>'CM3 NB'!E22</f>
        <v>44979</v>
      </c>
      <c r="F22" s="97">
        <f t="shared" si="17"/>
        <v>44989</v>
      </c>
      <c r="G22" s="101">
        <f t="shared" si="19"/>
        <v>45005</v>
      </c>
      <c r="H22" s="36">
        <f t="shared" si="20"/>
        <v>45008</v>
      </c>
      <c r="I22" s="36">
        <f t="shared" si="21"/>
        <v>45012</v>
      </c>
      <c r="J22" s="35">
        <f t="shared" si="22"/>
        <v>45010</v>
      </c>
      <c r="K22" s="35">
        <f t="shared" si="18"/>
        <v>45012</v>
      </c>
      <c r="L22" s="35">
        <f t="shared" si="23"/>
        <v>45007</v>
      </c>
      <c r="M22"/>
      <c r="N22"/>
      <c r="O22"/>
      <c r="P22"/>
      <c r="Q22"/>
    </row>
    <row r="23" spans="1:17" s="34" customFormat="1" ht="24.95" customHeight="1">
      <c r="A23" s="138" t="str">
        <f>'CM3 NB'!A23</f>
        <v>TSL SHEKOU</v>
      </c>
      <c r="B23" s="138" t="str">
        <f>'CM3 NB'!B23</f>
        <v>TBA</v>
      </c>
      <c r="C23" s="138" t="str">
        <f>'CM3 NB'!C23</f>
        <v>TBA</v>
      </c>
      <c r="D23" s="111">
        <f>'CM3 NB'!D23</f>
        <v>44986</v>
      </c>
      <c r="E23" s="36">
        <f>'CM3 NB'!E23</f>
        <v>44986</v>
      </c>
      <c r="F23" s="97">
        <f t="shared" si="17"/>
        <v>44996</v>
      </c>
      <c r="G23" s="101">
        <f t="shared" si="19"/>
        <v>45012</v>
      </c>
      <c r="H23" s="36">
        <f t="shared" si="20"/>
        <v>45015</v>
      </c>
      <c r="I23" s="36">
        <f t="shared" si="21"/>
        <v>45019</v>
      </c>
      <c r="J23" s="35">
        <f t="shared" si="22"/>
        <v>45017</v>
      </c>
      <c r="K23" s="35">
        <f t="shared" si="18"/>
        <v>45019</v>
      </c>
      <c r="L23" s="35">
        <f t="shared" si="23"/>
        <v>45014</v>
      </c>
      <c r="M23"/>
      <c r="N23"/>
      <c r="O23"/>
      <c r="P23"/>
      <c r="Q23"/>
    </row>
    <row r="24" spans="1:17" s="34" customFormat="1" ht="24.95" customHeight="1">
      <c r="A24" s="138" t="str">
        <f>'CM3 NB'!A24</f>
        <v>IAL TBN</v>
      </c>
      <c r="B24" s="138" t="str">
        <f>'CM3 NB'!B24</f>
        <v>TBA</v>
      </c>
      <c r="C24" s="138" t="str">
        <f>'CM3 NB'!C24</f>
        <v>TBA</v>
      </c>
      <c r="D24" s="111">
        <f>'CM3 NB'!D24</f>
        <v>44993</v>
      </c>
      <c r="E24" s="36">
        <f>'CM3 NB'!E24</f>
        <v>44993</v>
      </c>
      <c r="F24" s="97">
        <f t="shared" si="17"/>
        <v>45003</v>
      </c>
      <c r="G24" s="101">
        <f t="shared" si="19"/>
        <v>45019</v>
      </c>
      <c r="H24" s="36">
        <f t="shared" si="20"/>
        <v>45022</v>
      </c>
      <c r="I24" s="36">
        <f t="shared" si="21"/>
        <v>45026</v>
      </c>
      <c r="J24" s="35">
        <f t="shared" si="22"/>
        <v>45024</v>
      </c>
      <c r="K24" s="35">
        <f t="shared" si="18"/>
        <v>45026</v>
      </c>
      <c r="L24" s="35">
        <f t="shared" si="23"/>
        <v>45021</v>
      </c>
      <c r="M24"/>
      <c r="N24"/>
      <c r="O24"/>
      <c r="P24"/>
      <c r="Q24"/>
    </row>
    <row r="25" spans="1:17" s="34" customFormat="1" ht="24.95" customHeight="1">
      <c r="A25" s="138" t="str">
        <f>'CM3 NB'!A25</f>
        <v>STRUCTURAL BLANK</v>
      </c>
      <c r="B25" s="138">
        <f>'CM3 NB'!B25</f>
        <v>0</v>
      </c>
      <c r="C25" s="138">
        <f>'CM3 NB'!C25</f>
        <v>0</v>
      </c>
      <c r="D25" s="111">
        <f>'CM3 NB'!D25</f>
        <v>0</v>
      </c>
      <c r="E25" s="36">
        <f>'CM3 NB'!E25</f>
        <v>0</v>
      </c>
      <c r="F25" s="97">
        <f t="shared" si="17"/>
        <v>10</v>
      </c>
      <c r="G25" s="101">
        <f t="shared" si="19"/>
        <v>26</v>
      </c>
      <c r="H25" s="36">
        <f t="shared" si="20"/>
        <v>29</v>
      </c>
      <c r="I25" s="36">
        <f t="shared" si="21"/>
        <v>33</v>
      </c>
      <c r="J25" s="35">
        <f t="shared" si="22"/>
        <v>31</v>
      </c>
      <c r="K25" s="35">
        <f t="shared" si="18"/>
        <v>33</v>
      </c>
      <c r="L25" s="35">
        <f t="shared" si="23"/>
        <v>28</v>
      </c>
      <c r="M25"/>
      <c r="N25"/>
      <c r="O25"/>
      <c r="P25"/>
      <c r="Q25"/>
    </row>
    <row r="26" spans="1:17" s="34" customFormat="1" ht="24.95" customHeight="1">
      <c r="A26" s="138" t="str">
        <f>'CM3 NB'!A26</f>
        <v>ESL TBN</v>
      </c>
      <c r="B26" s="138" t="str">
        <f>'CM3 NB'!B26</f>
        <v>TBA</v>
      </c>
      <c r="C26" s="138" t="str">
        <f>'CM3 NB'!C26</f>
        <v>TBA</v>
      </c>
      <c r="D26" s="111">
        <f>'CM3 NB'!D26</f>
        <v>45007</v>
      </c>
      <c r="E26" s="36">
        <f>'CM3 NB'!E26</f>
        <v>45007</v>
      </c>
      <c r="F26" s="97">
        <f t="shared" si="17"/>
        <v>45017</v>
      </c>
      <c r="G26" s="101">
        <f t="shared" si="19"/>
        <v>45033</v>
      </c>
      <c r="H26" s="36">
        <f t="shared" si="20"/>
        <v>45036</v>
      </c>
      <c r="I26" s="36">
        <f t="shared" si="21"/>
        <v>45040</v>
      </c>
      <c r="J26" s="35">
        <f t="shared" si="22"/>
        <v>45038</v>
      </c>
      <c r="K26" s="35">
        <f t="shared" si="18"/>
        <v>45040</v>
      </c>
      <c r="L26" s="35">
        <f t="shared" si="23"/>
        <v>45035</v>
      </c>
      <c r="M26"/>
      <c r="N26"/>
      <c r="O26"/>
      <c r="P26"/>
      <c r="Q26"/>
    </row>
    <row r="27" spans="1:17" s="34" customFormat="1" ht="24.95" customHeight="1">
      <c r="A27" s="138" t="str">
        <f>'CM3 NB'!A27</f>
        <v>TSL SHEKOU</v>
      </c>
      <c r="B27" s="138" t="str">
        <f>'CM3 NB'!B27</f>
        <v>TBA</v>
      </c>
      <c r="C27" s="138" t="str">
        <f>'CM3 NB'!C27</f>
        <v>TBA</v>
      </c>
      <c r="D27" s="111">
        <f>'CM3 NB'!D27</f>
        <v>45014</v>
      </c>
      <c r="E27" s="36">
        <f>'CM3 NB'!E27</f>
        <v>45014</v>
      </c>
      <c r="F27" s="97">
        <f t="shared" si="17"/>
        <v>45024</v>
      </c>
      <c r="G27" s="101">
        <f t="shared" si="19"/>
        <v>45040</v>
      </c>
      <c r="H27" s="36">
        <f t="shared" si="20"/>
        <v>45043</v>
      </c>
      <c r="I27" s="36">
        <f t="shared" si="21"/>
        <v>45047</v>
      </c>
      <c r="J27" s="35">
        <f t="shared" si="22"/>
        <v>45045</v>
      </c>
      <c r="K27" s="35">
        <f t="shared" si="18"/>
        <v>45047</v>
      </c>
      <c r="L27" s="35">
        <f t="shared" si="23"/>
        <v>45042</v>
      </c>
      <c r="M27"/>
      <c r="N27"/>
      <c r="O27"/>
      <c r="P27"/>
      <c r="Q27"/>
    </row>
    <row r="28" spans="1:17" s="34" customFormat="1" ht="24.95" customHeight="1">
      <c r="A28" s="138" t="str">
        <f>'CM3 NB'!A28</f>
        <v>IAL TBN</v>
      </c>
      <c r="B28" s="138" t="str">
        <f>'CM3 NB'!B28</f>
        <v>TBA</v>
      </c>
      <c r="C28" s="138" t="str">
        <f>'CM3 NB'!C28</f>
        <v>TBA</v>
      </c>
      <c r="D28" s="111">
        <f>'CM3 NB'!D28</f>
        <v>45021</v>
      </c>
      <c r="E28" s="36">
        <f>'CM3 NB'!E28</f>
        <v>45021</v>
      </c>
      <c r="F28" s="97">
        <f t="shared" si="17"/>
        <v>45031</v>
      </c>
      <c r="G28" s="101">
        <f t="shared" si="19"/>
        <v>45047</v>
      </c>
      <c r="H28" s="36">
        <f t="shared" si="20"/>
        <v>45050</v>
      </c>
      <c r="I28" s="36">
        <f t="shared" si="21"/>
        <v>45054</v>
      </c>
      <c r="J28" s="35">
        <f t="shared" si="22"/>
        <v>45052</v>
      </c>
      <c r="K28" s="35">
        <f t="shared" si="18"/>
        <v>45054</v>
      </c>
      <c r="L28" s="35">
        <f t="shared" si="23"/>
        <v>45049</v>
      </c>
      <c r="M28"/>
      <c r="N28"/>
      <c r="O28"/>
      <c r="P28"/>
      <c r="Q28"/>
    </row>
    <row r="29" spans="1:17" s="27" customFormat="1" ht="15">
      <c r="A29" s="33" t="str">
        <f>'KCM2 NB'!A31</f>
        <v>* ABOVE SCHEDULES ARE SUBJECT TO CHANGE WITH/WITHOUT PRIOR NOTICE</v>
      </c>
      <c r="B29" s="33"/>
      <c r="C29" s="30"/>
      <c r="D29" s="30"/>
      <c r="E29" s="112"/>
      <c r="F29" s="57"/>
      <c r="G29" s="50"/>
      <c r="I29" s="51"/>
      <c r="M29"/>
      <c r="N29"/>
      <c r="O29"/>
      <c r="P29"/>
      <c r="Q29"/>
    </row>
    <row r="30" spans="1:17" ht="15">
      <c r="A30" s="24" t="str">
        <f>'KCM2 NB'!A32</f>
        <v>*** VESSEL HAVE FULLY BOOKED / SUBJECT TO ROLL OVER ANY CARGO / SUBJECT TO REJECT ANY NEW BOOKING</v>
      </c>
      <c r="B30" s="24"/>
      <c r="C30" s="27"/>
      <c r="D30" s="27"/>
      <c r="G30" s="78"/>
      <c r="H30" s="50"/>
      <c r="I30" s="51"/>
      <c r="M30"/>
      <c r="N30"/>
      <c r="O30"/>
      <c r="P30"/>
      <c r="Q30"/>
    </row>
    <row r="31" spans="1:17" ht="15">
      <c r="A31" s="30"/>
      <c r="B31" s="30"/>
      <c r="C31" s="27"/>
      <c r="D31" s="27"/>
      <c r="G31" s="78"/>
      <c r="H31" s="27"/>
      <c r="I31" s="30"/>
    </row>
    <row r="32" spans="1:17" ht="15">
      <c r="A32" s="29" t="s">
        <v>97</v>
      </c>
      <c r="B32" s="29"/>
      <c r="C32" s="27"/>
      <c r="D32" s="27"/>
    </row>
    <row r="33" spans="1:16" ht="15">
      <c r="A33" s="29"/>
      <c r="B33" s="29"/>
      <c r="C33" s="27"/>
      <c r="D33" s="27"/>
    </row>
    <row r="34" spans="1:16" ht="15">
      <c r="A34" s="65" t="s">
        <v>64</v>
      </c>
      <c r="B34" s="29"/>
      <c r="C34" s="27"/>
      <c r="D34" s="27"/>
    </row>
    <row r="35" spans="1:16" ht="15">
      <c r="A35" s="66" t="s">
        <v>217</v>
      </c>
      <c r="B35" s="28"/>
      <c r="C35" s="27"/>
      <c r="D35" s="27"/>
    </row>
    <row r="36" spans="1:16" ht="15">
      <c r="A36" s="66"/>
      <c r="B36" s="28"/>
      <c r="C36" s="27"/>
      <c r="D36" s="27"/>
    </row>
    <row r="37" spans="1:16" ht="15">
      <c r="A37" s="13"/>
      <c r="B37" s="13"/>
      <c r="C37" s="13"/>
      <c r="D37" s="13"/>
      <c r="E37" s="114"/>
      <c r="F37" s="59"/>
      <c r="G37" s="59"/>
      <c r="H37" s="13"/>
      <c r="I37" s="13"/>
    </row>
    <row r="38" spans="1:16" ht="19.7" customHeight="1">
      <c r="A38" s="25" t="str">
        <f>'KCM2 NB'!A44</f>
        <v xml:space="preserve">T.S. Container Lines (M) Sdn Bhd  </v>
      </c>
      <c r="B38" s="11"/>
      <c r="C38" s="10"/>
      <c r="D38" s="10"/>
      <c r="E38" s="115"/>
      <c r="F38" s="60"/>
      <c r="G38" s="59"/>
      <c r="H38" s="13"/>
      <c r="I38" s="13"/>
    </row>
    <row r="39" spans="1:16" ht="15">
      <c r="A39" s="11" t="str">
        <f>'KCM2 NB'!A45</f>
        <v>Suite 11.05, 11TH Floor, MWE Plaza,</v>
      </c>
      <c r="B39" s="11"/>
      <c r="C39" s="10"/>
      <c r="E39" s="116" t="str">
        <f>'KCM2 NB'!E45</f>
        <v xml:space="preserve">BOOKING PLEASE EMAIL TO </v>
      </c>
      <c r="F39" s="61"/>
      <c r="G39" s="62"/>
      <c r="H39" s="13"/>
      <c r="I39" s="13"/>
    </row>
    <row r="40" spans="1:16" ht="15">
      <c r="A40" s="11" t="str">
        <f>'KCM2 NB'!A46</f>
        <v xml:space="preserve">No. 8, Lebuh Farquhar, </v>
      </c>
      <c r="B40" s="11"/>
      <c r="C40" s="24"/>
      <c r="E40" s="116" t="str">
        <f>'KCM2 NB'!E46</f>
        <v>SALES &amp; MARKETING [pen_mktg@tslines.com.my]</v>
      </c>
      <c r="F40" s="61"/>
      <c r="G40" s="62"/>
      <c r="H40" s="13"/>
      <c r="I40" s="13"/>
    </row>
    <row r="41" spans="1:16" ht="15">
      <c r="A41" s="11" t="str">
        <f>'KCM2 NB'!A47</f>
        <v>10200 Penang, Malaysia.</v>
      </c>
      <c r="B41" s="11"/>
      <c r="C41" s="22"/>
      <c r="E41" s="116" t="str">
        <f>'KCM2 NB'!E47</f>
        <v>CUSTOMER SERVICE [pen_cs@tslines.com.my]</v>
      </c>
      <c r="F41" s="62"/>
      <c r="G41" s="60"/>
      <c r="H41" s="13"/>
      <c r="I41" s="13"/>
    </row>
    <row r="42" spans="1:16" ht="15">
      <c r="A42" s="11" t="str">
        <f>'KCM2 NB'!A48</f>
        <v>Tel : 604-262 8808 (Hunting Lines)</v>
      </c>
      <c r="B42" s="11"/>
      <c r="C42" s="11"/>
      <c r="E42" s="116" t="str">
        <f>'KCM2 NB'!E48</f>
        <v>SI/BL RELATED ISSUE [pen_exp_doc@tslines.com.my]</v>
      </c>
      <c r="F42" s="62"/>
      <c r="G42" s="60"/>
    </row>
    <row r="43" spans="1:16" ht="15">
      <c r="A43" s="11" t="str">
        <f>'KCM2 NB'!A49</f>
        <v>Fax : 604-262 8803</v>
      </c>
      <c r="B43" s="11"/>
      <c r="C43" s="11"/>
      <c r="E43" s="117"/>
      <c r="F43" s="62"/>
      <c r="G43" s="60"/>
    </row>
    <row r="44" spans="1:16" ht="15">
      <c r="A44" s="20"/>
      <c r="B44" s="19"/>
      <c r="C44" s="11"/>
      <c r="E44" s="118"/>
      <c r="F44" s="62"/>
      <c r="G44" s="60"/>
    </row>
    <row r="45" spans="1:16" ht="15">
      <c r="A45" s="14" t="str">
        <f>'KCM2 NB'!A51</f>
        <v>SALES &amp; MARKETING [pen_mktg@tslines.com.my]</v>
      </c>
      <c r="B45" s="11"/>
      <c r="C45" s="10"/>
      <c r="E45" s="119" t="str">
        <f>'KCM2 NB'!E51</f>
        <v>CUSTOMER SERVICE [pen_cs@tslines.com.my]</v>
      </c>
      <c r="F45" s="119"/>
      <c r="G45" s="119"/>
      <c r="H45" s="119"/>
      <c r="I45" s="119" t="e">
        <f>'KCM2 NB'!#REF!</f>
        <v>#REF!</v>
      </c>
      <c r="J45" s="119"/>
      <c r="K45" s="119"/>
      <c r="L45" s="119"/>
      <c r="M45" s="119"/>
      <c r="N45" s="119" t="e">
        <f>'KCM2 NB'!#REF!</f>
        <v>#REF!</v>
      </c>
      <c r="O45" s="119"/>
      <c r="P45" s="119"/>
    </row>
    <row r="46" spans="1:16" ht="15">
      <c r="A46" s="13" t="str">
        <f>'KCM2 NB'!A52</f>
        <v xml:space="preserve">Wong Barne Gene </v>
      </c>
      <c r="B46" s="11" t="str">
        <f>'KCM2 NB'!B52</f>
        <v xml:space="preserve">019 - 480 7886 </v>
      </c>
      <c r="C46" s="10"/>
      <c r="E46" s="120" t="str">
        <f>'KCM2 NB'!E52</f>
        <v>Syndy Goy</v>
      </c>
      <c r="F46" s="120"/>
      <c r="G46" s="120" t="str">
        <f>'KCM2 NB'!G52</f>
        <v>012 - 494 2710</v>
      </c>
      <c r="H46" s="120"/>
      <c r="I46" s="120" t="e">
        <f>'KCM2 NB'!#REF!</f>
        <v>#REF!</v>
      </c>
      <c r="J46" s="120"/>
      <c r="K46" s="120" t="e">
        <f>'KCM2 NB'!#REF!</f>
        <v>#REF!</v>
      </c>
      <c r="L46" s="120"/>
      <c r="M46" s="120"/>
      <c r="N46" s="120" t="e">
        <f>'KCM2 NB'!#REF!</f>
        <v>#REF!</v>
      </c>
      <c r="O46" s="120"/>
      <c r="P46" s="120"/>
    </row>
    <row r="47" spans="1:16" ht="15">
      <c r="A47" s="10" t="str">
        <f>'KCM2 NB'!A53</f>
        <v>Emily Ng</v>
      </c>
      <c r="B47" s="11" t="str">
        <f>'KCM2 NB'!B53</f>
        <v>010 - 565 0638</v>
      </c>
      <c r="C47" s="10"/>
      <c r="E47" s="120" t="str">
        <f>'KCM2 NB'!E53</f>
        <v>Farhana</v>
      </c>
      <c r="F47" s="120"/>
      <c r="G47" s="120" t="str">
        <f>'KCM2 NB'!G53</f>
        <v>013 - 829 0589</v>
      </c>
      <c r="H47" s="120"/>
      <c r="I47" s="120" t="e">
        <f>'KCM2 NB'!#REF!</f>
        <v>#REF!</v>
      </c>
      <c r="J47" s="120"/>
      <c r="K47" s="120" t="e">
        <f>'KCM2 NB'!#REF!</f>
        <v>#REF!</v>
      </c>
      <c r="L47" s="120"/>
      <c r="M47" s="120"/>
      <c r="N47" s="120" t="e">
        <f>'KCM2 NB'!#REF!</f>
        <v>#REF!</v>
      </c>
      <c r="O47" s="120"/>
      <c r="P47" s="120"/>
    </row>
    <row r="48" spans="1:16" ht="15">
      <c r="A48" s="11" t="str">
        <f>'KCM2 NB'!A54</f>
        <v>Vivian Goh</v>
      </c>
      <c r="B48" s="11" t="str">
        <f>'KCM2 NB'!B54</f>
        <v>012 - 654 5556</v>
      </c>
      <c r="C48" s="10"/>
      <c r="E48" s="120" t="str">
        <f>'KCM2 NB'!E54</f>
        <v>Casey Lim</v>
      </c>
      <c r="F48" s="120"/>
      <c r="G48" s="120" t="str">
        <f>'KCM2 NB'!G54</f>
        <v>012 - 470 1645</v>
      </c>
      <c r="H48" s="120"/>
      <c r="I48" s="120"/>
      <c r="J48" s="120"/>
      <c r="K48" s="120"/>
      <c r="L48" s="120"/>
      <c r="M48" s="120"/>
      <c r="N48" s="120"/>
      <c r="O48" s="120"/>
      <c r="P48" s="120"/>
    </row>
    <row r="49" spans="1:8" ht="15">
      <c r="A49" s="11"/>
      <c r="B49" s="11"/>
      <c r="C49" s="10"/>
      <c r="F49" s="64"/>
    </row>
    <row r="50" spans="1:8" ht="15">
      <c r="F50" s="64"/>
    </row>
    <row r="51" spans="1:8" ht="15">
      <c r="F51" s="64"/>
    </row>
    <row r="52" spans="1:8" ht="15">
      <c r="F52" s="64"/>
    </row>
    <row r="53" spans="1:8" ht="15">
      <c r="A53" s="11"/>
      <c r="B53" s="11"/>
      <c r="C53" s="10"/>
      <c r="D53" s="11"/>
      <c r="E53" s="120"/>
      <c r="F53" s="64"/>
    </row>
    <row r="54" spans="1:8" ht="15">
      <c r="C54" s="11"/>
      <c r="D54" s="10"/>
    </row>
    <row r="55" spans="1:8" ht="15">
      <c r="D55" s="10"/>
    </row>
    <row r="56" spans="1:8" ht="15">
      <c r="E56" s="121"/>
      <c r="F56" s="60"/>
      <c r="G56" s="60"/>
      <c r="H56" s="10"/>
    </row>
  </sheetData>
  <sheetProtection algorithmName="SHA-512" hashValue="5tsf8MQSXPL8yrVvlfkXcvyS1gR5nFjD1nRy6doYYeOrFC5CmEvdCcb0WHyfstL/X1gzDxRtyypWq8tmDVHRWQ==" saltValue="ii7yWjXNrWRIQ5ZLbYr4hg==" spinCount="100000" sheet="1" formatCells="0" formatColumns="0" formatRows="0" sort="0"/>
  <mergeCells count="6">
    <mergeCell ref="E17:L17"/>
    <mergeCell ref="A7:X7"/>
    <mergeCell ref="J11:K11"/>
    <mergeCell ref="G10:L10"/>
    <mergeCell ref="B8:D8"/>
    <mergeCell ref="G11:I11"/>
  </mergeCells>
  <printOptions horizontalCentered="1"/>
  <pageMargins left="0.25" right="0.25" top="0.25" bottom="0.25" header="0" footer="0"/>
  <pageSetup paperSize="9" scale="64" orientation="landscape" r:id="rId1"/>
  <headerFooter alignWithMargins="0"/>
  <drawing r:id="rId2"/>
  <legacyDrawing r:id="rId3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CB68E0-3011-4867-85CD-C4842C6199D9}">
  <sheetPr>
    <tabColor rgb="FF7030A0"/>
    <pageSetUpPr fitToPage="1"/>
  </sheetPr>
  <dimension ref="A1:X56"/>
  <sheetViews>
    <sheetView showGridLines="0" showZeros="0" view="pageBreakPreview" zoomScale="85" zoomScaleNormal="90" zoomScaleSheetLayoutView="85" workbookViewId="0">
      <pane xSplit="5" ySplit="14" topLeftCell="F15" activePane="bottomRight" state="frozen"/>
      <selection activeCell="B8" sqref="B8:D8"/>
      <selection pane="topRight" activeCell="B8" sqref="B8:D8"/>
      <selection pane="bottomLeft" activeCell="B8" sqref="B8:D8"/>
      <selection pane="bottomRight" activeCell="B8" sqref="B8:D8"/>
    </sheetView>
  </sheetViews>
  <sheetFormatPr defaultColWidth="11.85546875" defaultRowHeight="15.95" customHeight="1"/>
  <cols>
    <col min="1" max="1" width="30.5703125" style="8" customWidth="1"/>
    <col min="2" max="2" width="6.7109375" style="8" customWidth="1"/>
    <col min="3" max="3" width="8.7109375" style="8" customWidth="1"/>
    <col min="4" max="4" width="6.7109375" style="8" customWidth="1"/>
    <col min="5" max="5" width="12.7109375" style="113" customWidth="1"/>
    <col min="6" max="7" width="12.7109375" style="58" customWidth="1"/>
    <col min="8" max="8" width="12.7109375" style="64" customWidth="1"/>
    <col min="9" max="9" width="13.85546875" style="8" bestFit="1" customWidth="1"/>
    <col min="10" max="13" width="12.7109375" style="8" customWidth="1"/>
    <col min="14" max="14" width="14.85546875" style="8" bestFit="1" customWidth="1"/>
    <col min="15" max="17" width="12.7109375" style="8" customWidth="1"/>
    <col min="18" max="243" width="11.85546875" style="8"/>
    <col min="244" max="244" width="26.85546875" style="8" customWidth="1"/>
    <col min="245" max="246" width="12" style="8" customWidth="1"/>
    <col min="247" max="247" width="6.5703125" style="8" customWidth="1"/>
    <col min="248" max="259" width="12" style="8" customWidth="1"/>
    <col min="260" max="499" width="11.85546875" style="8"/>
    <col min="500" max="500" width="26.85546875" style="8" customWidth="1"/>
    <col min="501" max="502" width="12" style="8" customWidth="1"/>
    <col min="503" max="503" width="6.5703125" style="8" customWidth="1"/>
    <col min="504" max="515" width="12" style="8" customWidth="1"/>
    <col min="516" max="755" width="11.85546875" style="8"/>
    <col min="756" max="756" width="26.85546875" style="8" customWidth="1"/>
    <col min="757" max="758" width="12" style="8" customWidth="1"/>
    <col min="759" max="759" width="6.5703125" style="8" customWidth="1"/>
    <col min="760" max="771" width="12" style="8" customWidth="1"/>
    <col min="772" max="1011" width="11.85546875" style="8"/>
    <col min="1012" max="1012" width="26.85546875" style="8" customWidth="1"/>
    <col min="1013" max="1014" width="12" style="8" customWidth="1"/>
    <col min="1015" max="1015" width="6.5703125" style="8" customWidth="1"/>
    <col min="1016" max="1027" width="12" style="8" customWidth="1"/>
    <col min="1028" max="1267" width="11.85546875" style="8"/>
    <col min="1268" max="1268" width="26.85546875" style="8" customWidth="1"/>
    <col min="1269" max="1270" width="12" style="8" customWidth="1"/>
    <col min="1271" max="1271" width="6.5703125" style="8" customWidth="1"/>
    <col min="1272" max="1283" width="12" style="8" customWidth="1"/>
    <col min="1284" max="1523" width="11.85546875" style="8"/>
    <col min="1524" max="1524" width="26.85546875" style="8" customWidth="1"/>
    <col min="1525" max="1526" width="12" style="8" customWidth="1"/>
    <col min="1527" max="1527" width="6.5703125" style="8" customWidth="1"/>
    <col min="1528" max="1539" width="12" style="8" customWidth="1"/>
    <col min="1540" max="1779" width="11.85546875" style="8"/>
    <col min="1780" max="1780" width="26.85546875" style="8" customWidth="1"/>
    <col min="1781" max="1782" width="12" style="8" customWidth="1"/>
    <col min="1783" max="1783" width="6.5703125" style="8" customWidth="1"/>
    <col min="1784" max="1795" width="12" style="8" customWidth="1"/>
    <col min="1796" max="2035" width="11.85546875" style="8"/>
    <col min="2036" max="2036" width="26.85546875" style="8" customWidth="1"/>
    <col min="2037" max="2038" width="12" style="8" customWidth="1"/>
    <col min="2039" max="2039" width="6.5703125" style="8" customWidth="1"/>
    <col min="2040" max="2051" width="12" style="8" customWidth="1"/>
    <col min="2052" max="2291" width="11.85546875" style="8"/>
    <col min="2292" max="2292" width="26.85546875" style="8" customWidth="1"/>
    <col min="2293" max="2294" width="12" style="8" customWidth="1"/>
    <col min="2295" max="2295" width="6.5703125" style="8" customWidth="1"/>
    <col min="2296" max="2307" width="12" style="8" customWidth="1"/>
    <col min="2308" max="2547" width="11.85546875" style="8"/>
    <col min="2548" max="2548" width="26.85546875" style="8" customWidth="1"/>
    <col min="2549" max="2550" width="12" style="8" customWidth="1"/>
    <col min="2551" max="2551" width="6.5703125" style="8" customWidth="1"/>
    <col min="2552" max="2563" width="12" style="8" customWidth="1"/>
    <col min="2564" max="2803" width="11.85546875" style="8"/>
    <col min="2804" max="2804" width="26.85546875" style="8" customWidth="1"/>
    <col min="2805" max="2806" width="12" style="8" customWidth="1"/>
    <col min="2807" max="2807" width="6.5703125" style="8" customWidth="1"/>
    <col min="2808" max="2819" width="12" style="8" customWidth="1"/>
    <col min="2820" max="3059" width="11.85546875" style="8"/>
    <col min="3060" max="3060" width="26.85546875" style="8" customWidth="1"/>
    <col min="3061" max="3062" width="12" style="8" customWidth="1"/>
    <col min="3063" max="3063" width="6.5703125" style="8" customWidth="1"/>
    <col min="3064" max="3075" width="12" style="8" customWidth="1"/>
    <col min="3076" max="3315" width="11.85546875" style="8"/>
    <col min="3316" max="3316" width="26.85546875" style="8" customWidth="1"/>
    <col min="3317" max="3318" width="12" style="8" customWidth="1"/>
    <col min="3319" max="3319" width="6.5703125" style="8" customWidth="1"/>
    <col min="3320" max="3331" width="12" style="8" customWidth="1"/>
    <col min="3332" max="3571" width="11.85546875" style="8"/>
    <col min="3572" max="3572" width="26.85546875" style="8" customWidth="1"/>
    <col min="3573" max="3574" width="12" style="8" customWidth="1"/>
    <col min="3575" max="3575" width="6.5703125" style="8" customWidth="1"/>
    <col min="3576" max="3587" width="12" style="8" customWidth="1"/>
    <col min="3588" max="3827" width="11.85546875" style="8"/>
    <col min="3828" max="3828" width="26.85546875" style="8" customWidth="1"/>
    <col min="3829" max="3830" width="12" style="8" customWidth="1"/>
    <col min="3831" max="3831" width="6.5703125" style="8" customWidth="1"/>
    <col min="3832" max="3843" width="12" style="8" customWidth="1"/>
    <col min="3844" max="4083" width="11.85546875" style="8"/>
    <col min="4084" max="4084" width="26.85546875" style="8" customWidth="1"/>
    <col min="4085" max="4086" width="12" style="8" customWidth="1"/>
    <col min="4087" max="4087" width="6.5703125" style="8" customWidth="1"/>
    <col min="4088" max="4099" width="12" style="8" customWidth="1"/>
    <col min="4100" max="4339" width="11.85546875" style="8"/>
    <col min="4340" max="4340" width="26.85546875" style="8" customWidth="1"/>
    <col min="4341" max="4342" width="12" style="8" customWidth="1"/>
    <col min="4343" max="4343" width="6.5703125" style="8" customWidth="1"/>
    <col min="4344" max="4355" width="12" style="8" customWidth="1"/>
    <col min="4356" max="4595" width="11.85546875" style="8"/>
    <col min="4596" max="4596" width="26.85546875" style="8" customWidth="1"/>
    <col min="4597" max="4598" width="12" style="8" customWidth="1"/>
    <col min="4599" max="4599" width="6.5703125" style="8" customWidth="1"/>
    <col min="4600" max="4611" width="12" style="8" customWidth="1"/>
    <col min="4612" max="4851" width="11.85546875" style="8"/>
    <col min="4852" max="4852" width="26.85546875" style="8" customWidth="1"/>
    <col min="4853" max="4854" width="12" style="8" customWidth="1"/>
    <col min="4855" max="4855" width="6.5703125" style="8" customWidth="1"/>
    <col min="4856" max="4867" width="12" style="8" customWidth="1"/>
    <col min="4868" max="5107" width="11.85546875" style="8"/>
    <col min="5108" max="5108" width="26.85546875" style="8" customWidth="1"/>
    <col min="5109" max="5110" width="12" style="8" customWidth="1"/>
    <col min="5111" max="5111" width="6.5703125" style="8" customWidth="1"/>
    <col min="5112" max="5123" width="12" style="8" customWidth="1"/>
    <col min="5124" max="5363" width="11.85546875" style="8"/>
    <col min="5364" max="5364" width="26.85546875" style="8" customWidth="1"/>
    <col min="5365" max="5366" width="12" style="8" customWidth="1"/>
    <col min="5367" max="5367" width="6.5703125" style="8" customWidth="1"/>
    <col min="5368" max="5379" width="12" style="8" customWidth="1"/>
    <col min="5380" max="5619" width="11.85546875" style="8"/>
    <col min="5620" max="5620" width="26.85546875" style="8" customWidth="1"/>
    <col min="5621" max="5622" width="12" style="8" customWidth="1"/>
    <col min="5623" max="5623" width="6.5703125" style="8" customWidth="1"/>
    <col min="5624" max="5635" width="12" style="8" customWidth="1"/>
    <col min="5636" max="5875" width="11.85546875" style="8"/>
    <col min="5876" max="5876" width="26.85546875" style="8" customWidth="1"/>
    <col min="5877" max="5878" width="12" style="8" customWidth="1"/>
    <col min="5879" max="5879" width="6.5703125" style="8" customWidth="1"/>
    <col min="5880" max="5891" width="12" style="8" customWidth="1"/>
    <col min="5892" max="6131" width="11.85546875" style="8"/>
    <col min="6132" max="6132" width="26.85546875" style="8" customWidth="1"/>
    <col min="6133" max="6134" width="12" style="8" customWidth="1"/>
    <col min="6135" max="6135" width="6.5703125" style="8" customWidth="1"/>
    <col min="6136" max="6147" width="12" style="8" customWidth="1"/>
    <col min="6148" max="6387" width="11.85546875" style="8"/>
    <col min="6388" max="6388" width="26.85546875" style="8" customWidth="1"/>
    <col min="6389" max="6390" width="12" style="8" customWidth="1"/>
    <col min="6391" max="6391" width="6.5703125" style="8" customWidth="1"/>
    <col min="6392" max="6403" width="12" style="8" customWidth="1"/>
    <col min="6404" max="6643" width="11.85546875" style="8"/>
    <col min="6644" max="6644" width="26.85546875" style="8" customWidth="1"/>
    <col min="6645" max="6646" width="12" style="8" customWidth="1"/>
    <col min="6647" max="6647" width="6.5703125" style="8" customWidth="1"/>
    <col min="6648" max="6659" width="12" style="8" customWidth="1"/>
    <col min="6660" max="6899" width="11.85546875" style="8"/>
    <col min="6900" max="6900" width="26.85546875" style="8" customWidth="1"/>
    <col min="6901" max="6902" width="12" style="8" customWidth="1"/>
    <col min="6903" max="6903" width="6.5703125" style="8" customWidth="1"/>
    <col min="6904" max="6915" width="12" style="8" customWidth="1"/>
    <col min="6916" max="7155" width="11.85546875" style="8"/>
    <col min="7156" max="7156" width="26.85546875" style="8" customWidth="1"/>
    <col min="7157" max="7158" width="12" style="8" customWidth="1"/>
    <col min="7159" max="7159" width="6.5703125" style="8" customWidth="1"/>
    <col min="7160" max="7171" width="12" style="8" customWidth="1"/>
    <col min="7172" max="7411" width="11.85546875" style="8"/>
    <col min="7412" max="7412" width="26.85546875" style="8" customWidth="1"/>
    <col min="7413" max="7414" width="12" style="8" customWidth="1"/>
    <col min="7415" max="7415" width="6.5703125" style="8" customWidth="1"/>
    <col min="7416" max="7427" width="12" style="8" customWidth="1"/>
    <col min="7428" max="7667" width="11.85546875" style="8"/>
    <col min="7668" max="7668" width="26.85546875" style="8" customWidth="1"/>
    <col min="7669" max="7670" width="12" style="8" customWidth="1"/>
    <col min="7671" max="7671" width="6.5703125" style="8" customWidth="1"/>
    <col min="7672" max="7683" width="12" style="8" customWidth="1"/>
    <col min="7684" max="7923" width="11.85546875" style="8"/>
    <col min="7924" max="7924" width="26.85546875" style="8" customWidth="1"/>
    <col min="7925" max="7926" width="12" style="8" customWidth="1"/>
    <col min="7927" max="7927" width="6.5703125" style="8" customWidth="1"/>
    <col min="7928" max="7939" width="12" style="8" customWidth="1"/>
    <col min="7940" max="8179" width="11.85546875" style="8"/>
    <col min="8180" max="8180" width="26.85546875" style="8" customWidth="1"/>
    <col min="8181" max="8182" width="12" style="8" customWidth="1"/>
    <col min="8183" max="8183" width="6.5703125" style="8" customWidth="1"/>
    <col min="8184" max="8195" width="12" style="8" customWidth="1"/>
    <col min="8196" max="8435" width="11.85546875" style="8"/>
    <col min="8436" max="8436" width="26.85546875" style="8" customWidth="1"/>
    <col min="8437" max="8438" width="12" style="8" customWidth="1"/>
    <col min="8439" max="8439" width="6.5703125" style="8" customWidth="1"/>
    <col min="8440" max="8451" width="12" style="8" customWidth="1"/>
    <col min="8452" max="8691" width="11.85546875" style="8"/>
    <col min="8692" max="8692" width="26.85546875" style="8" customWidth="1"/>
    <col min="8693" max="8694" width="12" style="8" customWidth="1"/>
    <col min="8695" max="8695" width="6.5703125" style="8" customWidth="1"/>
    <col min="8696" max="8707" width="12" style="8" customWidth="1"/>
    <col min="8708" max="8947" width="11.85546875" style="8"/>
    <col min="8948" max="8948" width="26.85546875" style="8" customWidth="1"/>
    <col min="8949" max="8950" width="12" style="8" customWidth="1"/>
    <col min="8951" max="8951" width="6.5703125" style="8" customWidth="1"/>
    <col min="8952" max="8963" width="12" style="8" customWidth="1"/>
    <col min="8964" max="9203" width="11.85546875" style="8"/>
    <col min="9204" max="9204" width="26.85546875" style="8" customWidth="1"/>
    <col min="9205" max="9206" width="12" style="8" customWidth="1"/>
    <col min="9207" max="9207" width="6.5703125" style="8" customWidth="1"/>
    <col min="9208" max="9219" width="12" style="8" customWidth="1"/>
    <col min="9220" max="9459" width="11.85546875" style="8"/>
    <col min="9460" max="9460" width="26.85546875" style="8" customWidth="1"/>
    <col min="9461" max="9462" width="12" style="8" customWidth="1"/>
    <col min="9463" max="9463" width="6.5703125" style="8" customWidth="1"/>
    <col min="9464" max="9475" width="12" style="8" customWidth="1"/>
    <col min="9476" max="9715" width="11.85546875" style="8"/>
    <col min="9716" max="9716" width="26.85546875" style="8" customWidth="1"/>
    <col min="9717" max="9718" width="12" style="8" customWidth="1"/>
    <col min="9719" max="9719" width="6.5703125" style="8" customWidth="1"/>
    <col min="9720" max="9731" width="12" style="8" customWidth="1"/>
    <col min="9732" max="9971" width="11.85546875" style="8"/>
    <col min="9972" max="9972" width="26.85546875" style="8" customWidth="1"/>
    <col min="9973" max="9974" width="12" style="8" customWidth="1"/>
    <col min="9975" max="9975" width="6.5703125" style="8" customWidth="1"/>
    <col min="9976" max="9987" width="12" style="8" customWidth="1"/>
    <col min="9988" max="10227" width="11.85546875" style="8"/>
    <col min="10228" max="10228" width="26.85546875" style="8" customWidth="1"/>
    <col min="10229" max="10230" width="12" style="8" customWidth="1"/>
    <col min="10231" max="10231" width="6.5703125" style="8" customWidth="1"/>
    <col min="10232" max="10243" width="12" style="8" customWidth="1"/>
    <col min="10244" max="10483" width="11.85546875" style="8"/>
    <col min="10484" max="10484" width="26.85546875" style="8" customWidth="1"/>
    <col min="10485" max="10486" width="12" style="8" customWidth="1"/>
    <col min="10487" max="10487" width="6.5703125" style="8" customWidth="1"/>
    <col min="10488" max="10499" width="12" style="8" customWidth="1"/>
    <col min="10500" max="10739" width="11.85546875" style="8"/>
    <col min="10740" max="10740" width="26.85546875" style="8" customWidth="1"/>
    <col min="10741" max="10742" width="12" style="8" customWidth="1"/>
    <col min="10743" max="10743" width="6.5703125" style="8" customWidth="1"/>
    <col min="10744" max="10755" width="12" style="8" customWidth="1"/>
    <col min="10756" max="10995" width="11.85546875" style="8"/>
    <col min="10996" max="10996" width="26.85546875" style="8" customWidth="1"/>
    <col min="10997" max="10998" width="12" style="8" customWidth="1"/>
    <col min="10999" max="10999" width="6.5703125" style="8" customWidth="1"/>
    <col min="11000" max="11011" width="12" style="8" customWidth="1"/>
    <col min="11012" max="11251" width="11.85546875" style="8"/>
    <col min="11252" max="11252" width="26.85546875" style="8" customWidth="1"/>
    <col min="11253" max="11254" width="12" style="8" customWidth="1"/>
    <col min="11255" max="11255" width="6.5703125" style="8" customWidth="1"/>
    <col min="11256" max="11267" width="12" style="8" customWidth="1"/>
    <col min="11268" max="11507" width="11.85546875" style="8"/>
    <col min="11508" max="11508" width="26.85546875" style="8" customWidth="1"/>
    <col min="11509" max="11510" width="12" style="8" customWidth="1"/>
    <col min="11511" max="11511" width="6.5703125" style="8" customWidth="1"/>
    <col min="11512" max="11523" width="12" style="8" customWidth="1"/>
    <col min="11524" max="11763" width="11.85546875" style="8"/>
    <col min="11764" max="11764" width="26.85546875" style="8" customWidth="1"/>
    <col min="11765" max="11766" width="12" style="8" customWidth="1"/>
    <col min="11767" max="11767" width="6.5703125" style="8" customWidth="1"/>
    <col min="11768" max="11779" width="12" style="8" customWidth="1"/>
    <col min="11780" max="12019" width="11.85546875" style="8"/>
    <col min="12020" max="12020" width="26.85546875" style="8" customWidth="1"/>
    <col min="12021" max="12022" width="12" style="8" customWidth="1"/>
    <col min="12023" max="12023" width="6.5703125" style="8" customWidth="1"/>
    <col min="12024" max="12035" width="12" style="8" customWidth="1"/>
    <col min="12036" max="12275" width="11.85546875" style="8"/>
    <col min="12276" max="12276" width="26.85546875" style="8" customWidth="1"/>
    <col min="12277" max="12278" width="12" style="8" customWidth="1"/>
    <col min="12279" max="12279" width="6.5703125" style="8" customWidth="1"/>
    <col min="12280" max="12291" width="12" style="8" customWidth="1"/>
    <col min="12292" max="12531" width="11.85546875" style="8"/>
    <col min="12532" max="12532" width="26.85546875" style="8" customWidth="1"/>
    <col min="12533" max="12534" width="12" style="8" customWidth="1"/>
    <col min="12535" max="12535" width="6.5703125" style="8" customWidth="1"/>
    <col min="12536" max="12547" width="12" style="8" customWidth="1"/>
    <col min="12548" max="12787" width="11.85546875" style="8"/>
    <col min="12788" max="12788" width="26.85546875" style="8" customWidth="1"/>
    <col min="12789" max="12790" width="12" style="8" customWidth="1"/>
    <col min="12791" max="12791" width="6.5703125" style="8" customWidth="1"/>
    <col min="12792" max="12803" width="12" style="8" customWidth="1"/>
    <col min="12804" max="13043" width="11.85546875" style="8"/>
    <col min="13044" max="13044" width="26.85546875" style="8" customWidth="1"/>
    <col min="13045" max="13046" width="12" style="8" customWidth="1"/>
    <col min="13047" max="13047" width="6.5703125" style="8" customWidth="1"/>
    <col min="13048" max="13059" width="12" style="8" customWidth="1"/>
    <col min="13060" max="13299" width="11.85546875" style="8"/>
    <col min="13300" max="13300" width="26.85546875" style="8" customWidth="1"/>
    <col min="13301" max="13302" width="12" style="8" customWidth="1"/>
    <col min="13303" max="13303" width="6.5703125" style="8" customWidth="1"/>
    <col min="13304" max="13315" width="12" style="8" customWidth="1"/>
    <col min="13316" max="13555" width="11.85546875" style="8"/>
    <col min="13556" max="13556" width="26.85546875" style="8" customWidth="1"/>
    <col min="13557" max="13558" width="12" style="8" customWidth="1"/>
    <col min="13559" max="13559" width="6.5703125" style="8" customWidth="1"/>
    <col min="13560" max="13571" width="12" style="8" customWidth="1"/>
    <col min="13572" max="13811" width="11.85546875" style="8"/>
    <col min="13812" max="13812" width="26.85546875" style="8" customWidth="1"/>
    <col min="13813" max="13814" width="12" style="8" customWidth="1"/>
    <col min="13815" max="13815" width="6.5703125" style="8" customWidth="1"/>
    <col min="13816" max="13827" width="12" style="8" customWidth="1"/>
    <col min="13828" max="14067" width="11.85546875" style="8"/>
    <col min="14068" max="14068" width="26.85546875" style="8" customWidth="1"/>
    <col min="14069" max="14070" width="12" style="8" customWidth="1"/>
    <col min="14071" max="14071" width="6.5703125" style="8" customWidth="1"/>
    <col min="14072" max="14083" width="12" style="8" customWidth="1"/>
    <col min="14084" max="14323" width="11.85546875" style="8"/>
    <col min="14324" max="14324" width="26.85546875" style="8" customWidth="1"/>
    <col min="14325" max="14326" width="12" style="8" customWidth="1"/>
    <col min="14327" max="14327" width="6.5703125" style="8" customWidth="1"/>
    <col min="14328" max="14339" width="12" style="8" customWidth="1"/>
    <col min="14340" max="14579" width="11.85546875" style="8"/>
    <col min="14580" max="14580" width="26.85546875" style="8" customWidth="1"/>
    <col min="14581" max="14582" width="12" style="8" customWidth="1"/>
    <col min="14583" max="14583" width="6.5703125" style="8" customWidth="1"/>
    <col min="14584" max="14595" width="12" style="8" customWidth="1"/>
    <col min="14596" max="14835" width="11.85546875" style="8"/>
    <col min="14836" max="14836" width="26.85546875" style="8" customWidth="1"/>
    <col min="14837" max="14838" width="12" style="8" customWidth="1"/>
    <col min="14839" max="14839" width="6.5703125" style="8" customWidth="1"/>
    <col min="14840" max="14851" width="12" style="8" customWidth="1"/>
    <col min="14852" max="15091" width="11.85546875" style="8"/>
    <col min="15092" max="15092" width="26.85546875" style="8" customWidth="1"/>
    <col min="15093" max="15094" width="12" style="8" customWidth="1"/>
    <col min="15095" max="15095" width="6.5703125" style="8" customWidth="1"/>
    <col min="15096" max="15107" width="12" style="8" customWidth="1"/>
    <col min="15108" max="15347" width="11.85546875" style="8"/>
    <col min="15348" max="15348" width="26.85546875" style="8" customWidth="1"/>
    <col min="15349" max="15350" width="12" style="8" customWidth="1"/>
    <col min="15351" max="15351" width="6.5703125" style="8" customWidth="1"/>
    <col min="15352" max="15363" width="12" style="8" customWidth="1"/>
    <col min="15364" max="15603" width="11.85546875" style="8"/>
    <col min="15604" max="15604" width="26.85546875" style="8" customWidth="1"/>
    <col min="15605" max="15606" width="12" style="8" customWidth="1"/>
    <col min="15607" max="15607" width="6.5703125" style="8" customWidth="1"/>
    <col min="15608" max="15619" width="12" style="8" customWidth="1"/>
    <col min="15620" max="15859" width="11.85546875" style="8"/>
    <col min="15860" max="15860" width="26.85546875" style="8" customWidth="1"/>
    <col min="15861" max="15862" width="12" style="8" customWidth="1"/>
    <col min="15863" max="15863" width="6.5703125" style="8" customWidth="1"/>
    <col min="15864" max="15875" width="12" style="8" customWidth="1"/>
    <col min="15876" max="16115" width="11.85546875" style="8"/>
    <col min="16116" max="16116" width="26.85546875" style="8" customWidth="1"/>
    <col min="16117" max="16118" width="12" style="8" customWidth="1"/>
    <col min="16119" max="16119" width="6.5703125" style="8" customWidth="1"/>
    <col min="16120" max="16131" width="12" style="8" customWidth="1"/>
    <col min="16132" max="16384" width="11.85546875" style="8"/>
  </cols>
  <sheetData>
    <row r="1" spans="1:24" s="43" customFormat="1" ht="12.75">
      <c r="E1" s="106"/>
      <c r="F1" s="151"/>
      <c r="G1" s="52"/>
      <c r="H1" s="52"/>
    </row>
    <row r="2" spans="1:24" s="43" customFormat="1" ht="12.75">
      <c r="E2" s="106"/>
      <c r="F2" s="151"/>
      <c r="G2" s="52"/>
      <c r="H2" s="52"/>
    </row>
    <row r="3" spans="1:24" s="43" customFormat="1" ht="12.75">
      <c r="E3" s="106"/>
      <c r="F3" s="151"/>
      <c r="G3" s="52"/>
      <c r="H3" s="52"/>
    </row>
    <row r="4" spans="1:24" s="43" customFormat="1" ht="11.25" customHeight="1">
      <c r="E4" s="106"/>
      <c r="F4" s="151"/>
      <c r="G4" s="52"/>
      <c r="H4" s="52"/>
    </row>
    <row r="5" spans="1:24" s="43" customFormat="1" ht="12.75">
      <c r="E5" s="106"/>
      <c r="F5" s="151"/>
      <c r="G5" s="52"/>
      <c r="H5" s="52"/>
    </row>
    <row r="6" spans="1:24" s="43" customFormat="1" ht="12.75">
      <c r="E6" s="106"/>
      <c r="F6" s="151"/>
      <c r="G6" s="52"/>
      <c r="H6" s="52"/>
      <c r="I6" s="49"/>
      <c r="J6" s="48"/>
    </row>
    <row r="7" spans="1:24" s="43" customFormat="1" ht="31.5" customHeight="1">
      <c r="A7" s="150" t="s">
        <v>253</v>
      </c>
      <c r="B7" s="150"/>
      <c r="C7" s="150"/>
      <c r="D7" s="150"/>
      <c r="E7" s="150"/>
      <c r="F7" s="152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</row>
    <row r="8" spans="1:24" s="43" customFormat="1" ht="21">
      <c r="A8" s="103">
        <f>'FEM NB'!A8</f>
        <v>44896</v>
      </c>
      <c r="B8" s="295">
        <v>44510</v>
      </c>
      <c r="C8" s="295"/>
      <c r="D8" s="295"/>
      <c r="E8" s="106"/>
      <c r="F8" s="52"/>
      <c r="G8" s="52"/>
    </row>
    <row r="9" spans="1:24" s="43" customFormat="1" ht="25.5" customHeight="1">
      <c r="A9" s="46" t="s">
        <v>254</v>
      </c>
      <c r="B9" s="46"/>
      <c r="C9" s="45"/>
      <c r="D9" s="107"/>
      <c r="E9" s="53"/>
      <c r="F9" s="77"/>
      <c r="G9" s="44"/>
      <c r="H9" s="44"/>
      <c r="I9" s="44"/>
      <c r="M9"/>
      <c r="N9"/>
      <c r="O9"/>
      <c r="P9"/>
    </row>
    <row r="10" spans="1:24" s="34" customFormat="1" ht="15">
      <c r="A10" s="42"/>
      <c r="B10" s="42"/>
      <c r="C10" s="42"/>
      <c r="D10" s="108"/>
      <c r="E10" s="54" t="s">
        <v>41</v>
      </c>
      <c r="F10" s="93" t="s">
        <v>45</v>
      </c>
      <c r="G10" s="303" t="s">
        <v>236</v>
      </c>
      <c r="H10" s="301"/>
      <c r="I10" s="302"/>
      <c r="J10"/>
      <c r="K10"/>
      <c r="L10"/>
      <c r="M10"/>
    </row>
    <row r="11" spans="1:24" s="34" customFormat="1" ht="15">
      <c r="A11" s="39" t="s">
        <v>48</v>
      </c>
      <c r="B11" s="39" t="s">
        <v>49</v>
      </c>
      <c r="C11" s="39" t="s">
        <v>50</v>
      </c>
      <c r="D11" s="109" t="s">
        <v>51</v>
      </c>
      <c r="E11" s="55" t="s">
        <v>52</v>
      </c>
      <c r="F11" s="94" t="s">
        <v>57</v>
      </c>
      <c r="G11" s="323" t="s">
        <v>250</v>
      </c>
      <c r="H11" s="324"/>
      <c r="I11" s="180" t="s">
        <v>251</v>
      </c>
      <c r="J11"/>
      <c r="K11"/>
      <c r="L11"/>
      <c r="M11"/>
    </row>
    <row r="12" spans="1:24" s="34" customFormat="1" ht="15">
      <c r="A12" s="39"/>
      <c r="B12" s="39"/>
      <c r="C12" s="39"/>
      <c r="D12" s="109"/>
      <c r="E12" s="55"/>
      <c r="F12" s="94" t="s">
        <v>105</v>
      </c>
      <c r="G12" s="178" t="s">
        <v>242</v>
      </c>
      <c r="H12" s="172" t="s">
        <v>243</v>
      </c>
      <c r="I12" s="99" t="s">
        <v>244</v>
      </c>
      <c r="J12"/>
      <c r="K12"/>
      <c r="L12"/>
      <c r="M12"/>
    </row>
    <row r="13" spans="1:24" s="34" customFormat="1" ht="29.45" customHeight="1">
      <c r="A13" s="39"/>
      <c r="B13" s="39"/>
      <c r="C13" s="40"/>
      <c r="D13" s="109"/>
      <c r="E13" s="55"/>
      <c r="F13" s="148"/>
      <c r="G13" s="179" t="s">
        <v>237</v>
      </c>
      <c r="H13" s="173" t="s">
        <v>238</v>
      </c>
      <c r="I13" s="171" t="s">
        <v>212</v>
      </c>
      <c r="J13"/>
      <c r="K13"/>
      <c r="L13"/>
      <c r="M13"/>
    </row>
    <row r="14" spans="1:24" s="34" customFormat="1" ht="15">
      <c r="A14" s="38"/>
      <c r="B14" s="38"/>
      <c r="C14" s="38"/>
      <c r="D14" s="110"/>
      <c r="E14" s="56"/>
      <c r="F14" s="159">
        <f>F28-E28</f>
        <v>10</v>
      </c>
      <c r="G14" s="181">
        <f>G28-E28</f>
        <v>37</v>
      </c>
      <c r="H14" s="96">
        <f>H28-E28</f>
        <v>39</v>
      </c>
      <c r="I14" s="98">
        <f>I28-E28</f>
        <v>30</v>
      </c>
      <c r="J14"/>
      <c r="K14"/>
      <c r="L14"/>
      <c r="M14"/>
    </row>
    <row r="15" spans="1:24" s="34" customFormat="1" ht="24.95" customHeight="1">
      <c r="A15" s="138" t="e">
        <f>'FEM NB'!#REF!</f>
        <v>#REF!</v>
      </c>
      <c r="B15" s="138" t="e">
        <f>'FEM NB'!#REF!</f>
        <v>#REF!</v>
      </c>
      <c r="C15" s="138" t="e">
        <f>'FEM NB'!#REF!</f>
        <v>#REF!</v>
      </c>
      <c r="D15" s="123" t="e">
        <f>'FEM NB'!#REF!</f>
        <v>#REF!</v>
      </c>
      <c r="E15" s="137" t="e">
        <f>'FEM NB'!#REF!</f>
        <v>#REF!</v>
      </c>
      <c r="F15" s="97" t="e">
        <f>E15+10</f>
        <v>#REF!</v>
      </c>
      <c r="G15" s="174" t="e">
        <f>E15+37</f>
        <v>#REF!</v>
      </c>
      <c r="H15" s="175" t="e">
        <f t="shared" ref="H15" si="0">G15+2</f>
        <v>#REF!</v>
      </c>
      <c r="I15" s="160" t="e">
        <f>E15+30</f>
        <v>#REF!</v>
      </c>
      <c r="J15"/>
      <c r="K15"/>
      <c r="L15"/>
      <c r="M15"/>
    </row>
    <row r="16" spans="1:24" s="34" customFormat="1" ht="24.95" customHeight="1">
      <c r="A16" s="138" t="e">
        <f>'FEM NB'!#REF!</f>
        <v>#REF!</v>
      </c>
      <c r="B16" s="138" t="e">
        <f>'FEM NB'!#REF!</f>
        <v>#REF!</v>
      </c>
      <c r="C16" s="138" t="e">
        <f>'FEM NB'!#REF!</f>
        <v>#REF!</v>
      </c>
      <c r="D16" s="123" t="e">
        <f>'FEM NB'!#REF!</f>
        <v>#REF!</v>
      </c>
      <c r="E16" s="137" t="e">
        <f>'FEM NB'!#REF!</f>
        <v>#REF!</v>
      </c>
      <c r="F16" s="97" t="e">
        <f t="shared" ref="F16:F28" si="1">E16+10</f>
        <v>#REF!</v>
      </c>
      <c r="G16" s="174" t="e">
        <f t="shared" ref="G16:G28" si="2">E16+37</f>
        <v>#REF!</v>
      </c>
      <c r="H16" s="175" t="e">
        <f t="shared" ref="H16:H28" si="3">G16+2</f>
        <v>#REF!</v>
      </c>
      <c r="I16" s="160" t="e">
        <f t="shared" ref="I16:I28" si="4">E16+30</f>
        <v>#REF!</v>
      </c>
      <c r="J16"/>
      <c r="K16"/>
      <c r="L16"/>
      <c r="M16"/>
    </row>
    <row r="17" spans="1:16" s="34" customFormat="1" ht="24.95" customHeight="1">
      <c r="A17" s="162" t="e">
        <f>'FEM NB'!#REF!</f>
        <v>#REF!</v>
      </c>
      <c r="B17" s="162" t="e">
        <f>'FEM NB'!#REF!</f>
        <v>#REF!</v>
      </c>
      <c r="C17" s="162" t="e">
        <f>'FEM NB'!#REF!</f>
        <v>#REF!</v>
      </c>
      <c r="D17" s="111" t="e">
        <f>'FEM NB'!#REF!</f>
        <v>#REF!</v>
      </c>
      <c r="E17" s="36" t="e">
        <f>'FEM NB'!#REF!</f>
        <v>#REF!</v>
      </c>
      <c r="F17" s="97" t="e">
        <f t="shared" si="1"/>
        <v>#REF!</v>
      </c>
      <c r="G17" s="174" t="e">
        <f t="shared" si="2"/>
        <v>#REF!</v>
      </c>
      <c r="H17" s="175" t="e">
        <f t="shared" si="3"/>
        <v>#REF!</v>
      </c>
      <c r="I17" s="160" t="e">
        <f t="shared" si="4"/>
        <v>#REF!</v>
      </c>
      <c r="J17"/>
      <c r="K17"/>
      <c r="L17"/>
      <c r="M17"/>
    </row>
    <row r="18" spans="1:16" s="34" customFormat="1" ht="24.95" customHeight="1">
      <c r="A18" s="138" t="e">
        <f>'FEM NB'!#REF!</f>
        <v>#REF!</v>
      </c>
      <c r="B18" s="138" t="e">
        <f>'FEM NB'!#REF!</f>
        <v>#REF!</v>
      </c>
      <c r="C18" s="138" t="e">
        <f>'FEM NB'!#REF!</f>
        <v>#REF!</v>
      </c>
      <c r="D18" s="111" t="e">
        <f>'FEM NB'!#REF!</f>
        <v>#REF!</v>
      </c>
      <c r="E18" s="36" t="e">
        <f>'FEM NB'!#REF!</f>
        <v>#REF!</v>
      </c>
      <c r="F18" s="97" t="e">
        <f t="shared" si="1"/>
        <v>#REF!</v>
      </c>
      <c r="G18" s="174" t="e">
        <f t="shared" si="2"/>
        <v>#REF!</v>
      </c>
      <c r="H18" s="175" t="e">
        <f t="shared" si="3"/>
        <v>#REF!</v>
      </c>
      <c r="I18" s="160" t="e">
        <f t="shared" si="4"/>
        <v>#REF!</v>
      </c>
      <c r="J18"/>
      <c r="K18"/>
      <c r="L18"/>
      <c r="M18"/>
    </row>
    <row r="19" spans="1:16" s="34" customFormat="1" ht="24.95" customHeight="1">
      <c r="A19" s="162" t="e">
        <f>'FEM NB'!#REF!</f>
        <v>#REF!</v>
      </c>
      <c r="B19" s="162" t="e">
        <f>'FEM NB'!#REF!</f>
        <v>#REF!</v>
      </c>
      <c r="C19" s="162" t="e">
        <f>'FEM NB'!#REF!</f>
        <v>#REF!</v>
      </c>
      <c r="D19" s="111" t="e">
        <f>'FEM NB'!#REF!</f>
        <v>#REF!</v>
      </c>
      <c r="E19" s="36" t="e">
        <f>'FEM NB'!#REF!</f>
        <v>#REF!</v>
      </c>
      <c r="F19" s="97" t="e">
        <f t="shared" si="1"/>
        <v>#REF!</v>
      </c>
      <c r="G19" s="174" t="e">
        <f t="shared" si="2"/>
        <v>#REF!</v>
      </c>
      <c r="H19" s="175" t="e">
        <f t="shared" si="3"/>
        <v>#REF!</v>
      </c>
      <c r="I19" s="160" t="e">
        <f t="shared" si="4"/>
        <v>#REF!</v>
      </c>
      <c r="J19"/>
      <c r="K19"/>
      <c r="L19"/>
      <c r="M19"/>
    </row>
    <row r="20" spans="1:16" s="34" customFormat="1" ht="24.95" customHeight="1">
      <c r="A20" s="138" t="e">
        <f>'FEM NB'!#REF!</f>
        <v>#REF!</v>
      </c>
      <c r="B20" s="138" t="e">
        <f>'FEM NB'!#REF!</f>
        <v>#REF!</v>
      </c>
      <c r="C20" s="138" t="e">
        <f>'FEM NB'!#REF!</f>
        <v>#REF!</v>
      </c>
      <c r="D20" s="111">
        <f>'FEM NB'!D15</f>
        <v>44728</v>
      </c>
      <c r="E20" s="36">
        <f>'FEM NB'!E15</f>
        <v>44728</v>
      </c>
      <c r="F20" s="97">
        <f t="shared" si="1"/>
        <v>44738</v>
      </c>
      <c r="G20" s="174">
        <f t="shared" si="2"/>
        <v>44765</v>
      </c>
      <c r="H20" s="175">
        <f t="shared" si="3"/>
        <v>44767</v>
      </c>
      <c r="I20" s="160">
        <f t="shared" si="4"/>
        <v>44758</v>
      </c>
      <c r="J20"/>
      <c r="K20"/>
      <c r="L20"/>
      <c r="M20"/>
    </row>
    <row r="21" spans="1:16" s="34" customFormat="1" ht="24.95" customHeight="1">
      <c r="A21" s="162" t="e">
        <f>'FEM NB'!#REF!</f>
        <v>#REF!</v>
      </c>
      <c r="B21" s="162" t="e">
        <f>'FEM NB'!#REF!</f>
        <v>#REF!</v>
      </c>
      <c r="C21" s="162" t="e">
        <f>'FEM NB'!#REF!</f>
        <v>#REF!</v>
      </c>
      <c r="D21" s="111" t="str">
        <f>'FEM NB'!A16</f>
        <v>FEM TERMINATED</v>
      </c>
      <c r="E21" s="36">
        <f>'FEM NB'!E16</f>
        <v>0</v>
      </c>
      <c r="F21" s="97">
        <f t="shared" si="1"/>
        <v>10</v>
      </c>
      <c r="G21" s="174">
        <f t="shared" si="2"/>
        <v>37</v>
      </c>
      <c r="H21" s="175">
        <f t="shared" si="3"/>
        <v>39</v>
      </c>
      <c r="I21" s="160">
        <f t="shared" si="4"/>
        <v>30</v>
      </c>
      <c r="J21"/>
      <c r="K21"/>
      <c r="L21"/>
      <c r="M21"/>
    </row>
    <row r="22" spans="1:16" s="34" customFormat="1" ht="24.95" customHeight="1">
      <c r="A22" s="138" t="e">
        <f>'FEM NB'!#REF!</f>
        <v>#REF!</v>
      </c>
      <c r="B22" s="138" t="e">
        <f>'FEM NB'!#REF!</f>
        <v>#REF!</v>
      </c>
      <c r="C22" s="138" t="e">
        <f>'FEM NB'!#REF!</f>
        <v>#REF!</v>
      </c>
      <c r="D22" s="111">
        <f>'FEM NB'!D17</f>
        <v>0</v>
      </c>
      <c r="E22" s="36">
        <f>'FEM NB'!E17</f>
        <v>0</v>
      </c>
      <c r="F22" s="97">
        <f t="shared" si="1"/>
        <v>10</v>
      </c>
      <c r="G22" s="174">
        <f t="shared" si="2"/>
        <v>37</v>
      </c>
      <c r="H22" s="175">
        <f t="shared" si="3"/>
        <v>39</v>
      </c>
      <c r="I22" s="160">
        <f t="shared" si="4"/>
        <v>30</v>
      </c>
      <c r="J22"/>
      <c r="K22"/>
      <c r="L22"/>
      <c r="M22"/>
    </row>
    <row r="23" spans="1:16" s="34" customFormat="1" ht="24.95" customHeight="1">
      <c r="A23" s="162" t="str">
        <f>'FEM NB'!A15</f>
        <v>SURABAYA VOYAGER</v>
      </c>
      <c r="B23" s="162" t="str">
        <f>'FEM NB'!B15</f>
        <v>SURV</v>
      </c>
      <c r="C23" s="162" t="str">
        <f>'FEM NB'!C15</f>
        <v>2201N</v>
      </c>
      <c r="D23" s="111">
        <f>'FEM NB'!D18</f>
        <v>0</v>
      </c>
      <c r="E23" s="36">
        <f>'FEM NB'!E18</f>
        <v>0</v>
      </c>
      <c r="F23" s="97">
        <f t="shared" si="1"/>
        <v>10</v>
      </c>
      <c r="G23" s="174">
        <f t="shared" si="2"/>
        <v>37</v>
      </c>
      <c r="H23" s="175">
        <f t="shared" si="3"/>
        <v>39</v>
      </c>
      <c r="I23" s="160">
        <f t="shared" si="4"/>
        <v>30</v>
      </c>
      <c r="J23"/>
      <c r="K23"/>
      <c r="L23"/>
      <c r="M23"/>
    </row>
    <row r="24" spans="1:16" s="34" customFormat="1" ht="24.95" customHeight="1">
      <c r="A24" s="138" t="e">
        <f>'FEM NB'!#REF!</f>
        <v>#REF!</v>
      </c>
      <c r="B24" s="138">
        <f>'FEM NB'!B16</f>
        <v>0</v>
      </c>
      <c r="C24" s="138">
        <f>'FEM NB'!C16</f>
        <v>0</v>
      </c>
      <c r="D24" s="111">
        <f>'FEM NB'!D19</f>
        <v>0</v>
      </c>
      <c r="E24" s="36">
        <f>'FEM NB'!E19</f>
        <v>0</v>
      </c>
      <c r="F24" s="97">
        <f t="shared" si="1"/>
        <v>10</v>
      </c>
      <c r="G24" s="174">
        <f t="shared" si="2"/>
        <v>37</v>
      </c>
      <c r="H24" s="175">
        <f t="shared" si="3"/>
        <v>39</v>
      </c>
      <c r="I24" s="160">
        <f t="shared" si="4"/>
        <v>30</v>
      </c>
      <c r="J24"/>
      <c r="K24"/>
      <c r="L24"/>
      <c r="M24"/>
    </row>
    <row r="25" spans="1:16" s="34" customFormat="1" ht="24.95" customHeight="1">
      <c r="A25" s="138">
        <f>'FEM NB'!A17</f>
        <v>0</v>
      </c>
      <c r="B25" s="138">
        <f>'FEM NB'!B17</f>
        <v>0</v>
      </c>
      <c r="C25" s="138">
        <f>'FEM NB'!C17</f>
        <v>0</v>
      </c>
      <c r="D25" s="111">
        <f>'FEM NB'!D20</f>
        <v>0</v>
      </c>
      <c r="E25" s="36">
        <f>'FEM NB'!E20</f>
        <v>0</v>
      </c>
      <c r="F25" s="97">
        <f t="shared" si="1"/>
        <v>10</v>
      </c>
      <c r="G25" s="174">
        <f t="shared" si="2"/>
        <v>37</v>
      </c>
      <c r="H25" s="175">
        <f t="shared" si="3"/>
        <v>39</v>
      </c>
      <c r="I25" s="160">
        <f t="shared" si="4"/>
        <v>30</v>
      </c>
      <c r="J25"/>
      <c r="K25"/>
      <c r="L25"/>
      <c r="M25"/>
    </row>
    <row r="26" spans="1:16" s="34" customFormat="1" ht="24.95" customHeight="1">
      <c r="A26" s="138">
        <f>'FEM NB'!A18</f>
        <v>0</v>
      </c>
      <c r="B26" s="138">
        <f>'FEM NB'!B18</f>
        <v>0</v>
      </c>
      <c r="C26" s="138">
        <f>'FEM NB'!C18</f>
        <v>0</v>
      </c>
      <c r="D26" s="111">
        <f>'FEM NB'!D21</f>
        <v>0</v>
      </c>
      <c r="E26" s="36">
        <f>'FEM NB'!E21</f>
        <v>0</v>
      </c>
      <c r="F26" s="97">
        <f t="shared" si="1"/>
        <v>10</v>
      </c>
      <c r="G26" s="174">
        <f t="shared" si="2"/>
        <v>37</v>
      </c>
      <c r="H26" s="175">
        <f t="shared" si="3"/>
        <v>39</v>
      </c>
      <c r="I26" s="160">
        <f t="shared" si="4"/>
        <v>30</v>
      </c>
      <c r="J26"/>
      <c r="K26"/>
      <c r="L26"/>
      <c r="M26"/>
    </row>
    <row r="27" spans="1:16" s="34" customFormat="1" ht="24.95" customHeight="1">
      <c r="A27" s="138">
        <f>'FEM NB'!A19</f>
        <v>0</v>
      </c>
      <c r="B27" s="138">
        <f>'FEM NB'!B19</f>
        <v>0</v>
      </c>
      <c r="C27" s="138">
        <f>'FEM NB'!C19</f>
        <v>0</v>
      </c>
      <c r="D27" s="111">
        <f>'FEM NB'!D22</f>
        <v>0</v>
      </c>
      <c r="E27" s="36">
        <f>'FEM NB'!E22</f>
        <v>0</v>
      </c>
      <c r="F27" s="97">
        <f t="shared" si="1"/>
        <v>10</v>
      </c>
      <c r="G27" s="174">
        <f t="shared" si="2"/>
        <v>37</v>
      </c>
      <c r="H27" s="175">
        <f t="shared" si="3"/>
        <v>39</v>
      </c>
      <c r="I27" s="160">
        <f t="shared" si="4"/>
        <v>30</v>
      </c>
      <c r="J27"/>
      <c r="K27"/>
      <c r="L27"/>
      <c r="M27"/>
    </row>
    <row r="28" spans="1:16" s="34" customFormat="1" ht="24.95" customHeight="1">
      <c r="A28" s="138">
        <f>'FEM NB'!A20</f>
        <v>0</v>
      </c>
      <c r="B28" s="138">
        <f>'FEM NB'!B20</f>
        <v>0</v>
      </c>
      <c r="C28" s="138">
        <f>'FEM NB'!C20</f>
        <v>0</v>
      </c>
      <c r="D28" s="111">
        <f>'FEM NB'!D25</f>
        <v>0</v>
      </c>
      <c r="E28" s="36">
        <f>'FEM NB'!E25</f>
        <v>0</v>
      </c>
      <c r="F28" s="97">
        <f t="shared" si="1"/>
        <v>10</v>
      </c>
      <c r="G28" s="174">
        <f t="shared" si="2"/>
        <v>37</v>
      </c>
      <c r="H28" s="175">
        <f t="shared" si="3"/>
        <v>39</v>
      </c>
      <c r="I28" s="160">
        <f t="shared" si="4"/>
        <v>30</v>
      </c>
      <c r="J28"/>
      <c r="K28"/>
      <c r="L28"/>
      <c r="M28"/>
    </row>
    <row r="29" spans="1:16" s="27" customFormat="1" ht="15">
      <c r="A29" s="33">
        <f>'FEM NB'!A26</f>
        <v>0</v>
      </c>
      <c r="B29" s="33"/>
      <c r="C29" s="30"/>
      <c r="D29" s="30"/>
      <c r="E29" s="112"/>
      <c r="F29" s="57"/>
      <c r="G29" s="50"/>
      <c r="I29" s="51"/>
      <c r="M29"/>
      <c r="N29"/>
      <c r="O29"/>
      <c r="P29"/>
    </row>
    <row r="30" spans="1:16" ht="15">
      <c r="A30" s="24" t="str">
        <f>'FEM NB'!A27</f>
        <v>*** VESSEL HAVE FULLY BOOKED / SUBJECT TO ROLL OVER ANY CARGO / SUBJECT TO REJECT ANY NEW BOOKING</v>
      </c>
      <c r="B30" s="24"/>
      <c r="C30" s="27"/>
      <c r="D30" s="27"/>
      <c r="G30" s="78"/>
      <c r="H30" s="50"/>
      <c r="I30" s="51"/>
      <c r="M30"/>
      <c r="N30"/>
      <c r="O30"/>
      <c r="P30"/>
    </row>
    <row r="31" spans="1:16" ht="15">
      <c r="A31" s="30"/>
      <c r="B31" s="30"/>
      <c r="C31" s="27"/>
      <c r="D31" s="27"/>
      <c r="G31" s="78"/>
      <c r="H31" s="27"/>
      <c r="I31" s="30"/>
    </row>
    <row r="32" spans="1:16" ht="15">
      <c r="A32" s="24" t="str">
        <f>'FEM NB'!A29</f>
        <v>Closing Time : EVERY WED @ 0800HRS</v>
      </c>
      <c r="B32" s="29"/>
      <c r="C32" s="27"/>
      <c r="D32" s="27"/>
    </row>
    <row r="33" spans="1:16" ht="15">
      <c r="A33" s="29"/>
      <c r="B33" s="29"/>
      <c r="C33" s="27"/>
      <c r="D33" s="27"/>
    </row>
    <row r="34" spans="1:16" ht="15">
      <c r="A34" s="65" t="s">
        <v>64</v>
      </c>
      <c r="B34" s="29"/>
      <c r="C34" s="27"/>
      <c r="D34" s="27"/>
    </row>
    <row r="35" spans="1:16" ht="15">
      <c r="A35" s="66" t="s">
        <v>255</v>
      </c>
      <c r="B35" s="28"/>
      <c r="C35" s="27"/>
      <c r="D35" s="27"/>
    </row>
    <row r="36" spans="1:16" ht="15">
      <c r="A36" s="66"/>
      <c r="B36" s="28"/>
      <c r="C36" s="27"/>
      <c r="D36" s="27"/>
    </row>
    <row r="37" spans="1:16" ht="15">
      <c r="A37" s="13"/>
      <c r="B37" s="13"/>
      <c r="C37" s="13"/>
      <c r="D37" s="13"/>
      <c r="E37" s="114"/>
      <c r="F37" s="153"/>
      <c r="G37" s="59"/>
      <c r="H37" s="59"/>
      <c r="I37" s="13"/>
      <c r="J37" s="13"/>
    </row>
    <row r="38" spans="1:16" ht="19.7" customHeight="1">
      <c r="A38" s="25" t="str">
        <f>'KCM2 NB'!A44</f>
        <v xml:space="preserve">T.S. Container Lines (M) Sdn Bhd  </v>
      </c>
      <c r="B38" s="11"/>
      <c r="C38" s="10"/>
      <c r="D38" s="10"/>
      <c r="E38" s="115"/>
      <c r="F38" s="154"/>
      <c r="G38" s="60"/>
      <c r="H38" s="59"/>
      <c r="I38" s="13"/>
      <c r="J38" s="13"/>
    </row>
    <row r="39" spans="1:16" ht="15">
      <c r="A39" s="11" t="str">
        <f>'KCM2 NB'!A45</f>
        <v>Suite 11.05, 11TH Floor, MWE Plaza,</v>
      </c>
      <c r="B39" s="11"/>
      <c r="C39" s="10"/>
      <c r="E39" s="116" t="str">
        <f>'KCM2 NB'!E45</f>
        <v xml:space="preserve">BOOKING PLEASE EMAIL TO </v>
      </c>
      <c r="F39" s="155"/>
      <c r="G39" s="61"/>
      <c r="H39" s="62"/>
      <c r="I39" s="13"/>
      <c r="J39" s="13"/>
    </row>
    <row r="40" spans="1:16" ht="15">
      <c r="A40" s="11" t="str">
        <f>'KCM2 NB'!A46</f>
        <v xml:space="preserve">No. 8, Lebuh Farquhar, </v>
      </c>
      <c r="B40" s="11"/>
      <c r="C40" s="24"/>
      <c r="E40" s="116" t="str">
        <f>'KCM2 NB'!E46</f>
        <v>SALES &amp; MARKETING [pen_mktg@tslines.com.my]</v>
      </c>
      <c r="F40" s="155"/>
      <c r="G40" s="61"/>
      <c r="H40" s="62"/>
      <c r="I40" s="13"/>
      <c r="J40" s="13"/>
    </row>
    <row r="41" spans="1:16" ht="15">
      <c r="A41" s="11" t="str">
        <f>'KCM2 NB'!A47</f>
        <v>10200 Penang, Malaysia.</v>
      </c>
      <c r="B41" s="11"/>
      <c r="C41" s="22"/>
      <c r="E41" s="116" t="str">
        <f>'KCM2 NB'!E47</f>
        <v>CUSTOMER SERVICE [pen_cs@tslines.com.my]</v>
      </c>
      <c r="F41" s="156"/>
      <c r="G41" s="62"/>
      <c r="H41" s="60"/>
      <c r="I41" s="13"/>
      <c r="J41" s="13"/>
    </row>
    <row r="42" spans="1:16" ht="15">
      <c r="A42" s="11" t="str">
        <f>'KCM2 NB'!A48</f>
        <v>Tel : 604-262 8808 (Hunting Lines)</v>
      </c>
      <c r="B42" s="11"/>
      <c r="C42" s="11"/>
      <c r="E42" s="116" t="str">
        <f>'KCM2 NB'!E48</f>
        <v>SI/BL RELATED ISSUE [pen_exp_doc@tslines.com.my]</v>
      </c>
      <c r="F42" s="156"/>
      <c r="G42" s="62"/>
      <c r="H42" s="60"/>
    </row>
    <row r="43" spans="1:16" ht="15">
      <c r="A43" s="11" t="str">
        <f>'KCM2 NB'!A49</f>
        <v>Fax : 604-262 8803</v>
      </c>
      <c r="B43" s="11"/>
      <c r="C43" s="11"/>
      <c r="E43" s="117"/>
      <c r="F43" s="156"/>
      <c r="G43" s="62"/>
      <c r="H43" s="60"/>
    </row>
    <row r="44" spans="1:16" ht="15">
      <c r="A44" s="20"/>
      <c r="B44" s="19"/>
      <c r="C44" s="11"/>
      <c r="E44" s="118"/>
      <c r="F44" s="156"/>
      <c r="G44" s="62"/>
      <c r="H44" s="60"/>
    </row>
    <row r="45" spans="1:16" ht="15">
      <c r="A45" s="14" t="str">
        <f>'KCM2 NB'!A51</f>
        <v>SALES &amp; MARKETING [pen_mktg@tslines.com.my]</v>
      </c>
      <c r="B45" s="11"/>
      <c r="C45" s="10"/>
      <c r="E45" s="119" t="str">
        <f>'KCM2 NB'!E51</f>
        <v>CUSTOMER SERVICE [pen_cs@tslines.com.my]</v>
      </c>
      <c r="F45" s="157"/>
      <c r="G45" s="119"/>
      <c r="H45" s="119"/>
      <c r="I45" s="119"/>
      <c r="J45" s="119" t="e">
        <f>'KCM2 NB'!#REF!</f>
        <v>#REF!</v>
      </c>
      <c r="K45" s="119"/>
      <c r="L45" s="119"/>
      <c r="M45" s="119"/>
      <c r="N45" s="119" t="e">
        <f>'KCM2 NB'!#REF!</f>
        <v>#REF!</v>
      </c>
      <c r="O45" s="119"/>
      <c r="P45" s="119"/>
    </row>
    <row r="46" spans="1:16" ht="15">
      <c r="A46" s="13" t="str">
        <f>'KCM2 NB'!A52</f>
        <v xml:space="preserve">Wong Barne Gene </v>
      </c>
      <c r="B46" s="11" t="str">
        <f>'KCM2 NB'!B52</f>
        <v xml:space="preserve">019 - 480 7886 </v>
      </c>
      <c r="C46" s="10"/>
      <c r="E46" s="120" t="str">
        <f>'KCM2 NB'!E52</f>
        <v>Syndy Goy</v>
      </c>
      <c r="F46" s="114"/>
      <c r="G46" s="120"/>
      <c r="H46" s="120" t="str">
        <f>'KCM2 NB'!G52</f>
        <v>012 - 494 2710</v>
      </c>
      <c r="I46" s="120"/>
      <c r="J46" s="120" t="e">
        <f>'KCM2 NB'!#REF!</f>
        <v>#REF!</v>
      </c>
      <c r="K46" s="120"/>
      <c r="L46" s="120" t="e">
        <f>'KCM2 NB'!#REF!</f>
        <v>#REF!</v>
      </c>
      <c r="M46" s="120"/>
      <c r="N46" s="120" t="e">
        <f>'KCM2 NB'!#REF!</f>
        <v>#REF!</v>
      </c>
      <c r="O46" s="120"/>
      <c r="P46" s="120"/>
    </row>
    <row r="47" spans="1:16" ht="15">
      <c r="A47" s="10" t="str">
        <f>'KCM2 NB'!A53</f>
        <v>Emily Ng</v>
      </c>
      <c r="B47" s="11" t="str">
        <f>'KCM2 NB'!B53</f>
        <v>010 - 565 0638</v>
      </c>
      <c r="C47" s="10"/>
      <c r="E47" s="120" t="str">
        <f>'KCM2 NB'!E53</f>
        <v>Farhana</v>
      </c>
      <c r="F47" s="114"/>
      <c r="G47" s="120"/>
      <c r="H47" s="120" t="str">
        <f>'KCM2 NB'!G53</f>
        <v>013 - 829 0589</v>
      </c>
      <c r="I47" s="120"/>
      <c r="J47" s="120" t="e">
        <f>'KCM2 NB'!#REF!</f>
        <v>#REF!</v>
      </c>
      <c r="K47" s="120"/>
      <c r="L47" s="120" t="e">
        <f>'KCM2 NB'!#REF!</f>
        <v>#REF!</v>
      </c>
      <c r="M47" s="120"/>
      <c r="N47" s="120" t="e">
        <f>'KCM2 NB'!#REF!</f>
        <v>#REF!</v>
      </c>
      <c r="O47" s="120"/>
      <c r="P47" s="120"/>
    </row>
    <row r="48" spans="1:16" ht="15">
      <c r="A48" s="11" t="str">
        <f>'KCM2 NB'!A54</f>
        <v>Vivian Goh</v>
      </c>
      <c r="B48" s="11" t="str">
        <f>'KCM2 NB'!B54</f>
        <v>012 - 654 5556</v>
      </c>
      <c r="C48" s="10"/>
      <c r="E48" s="120" t="str">
        <f>'KCM2 NB'!E54</f>
        <v>Casey Lim</v>
      </c>
      <c r="F48" s="114"/>
      <c r="G48" s="120"/>
      <c r="H48" s="120" t="str">
        <f>'KCM2 NB'!G54</f>
        <v>012 - 470 1645</v>
      </c>
      <c r="I48" s="120"/>
      <c r="J48" s="120"/>
      <c r="K48" s="120"/>
      <c r="L48" s="120"/>
      <c r="M48" s="120"/>
      <c r="N48" s="120"/>
      <c r="O48" s="120"/>
      <c r="P48" s="120"/>
    </row>
    <row r="49" spans="1:9" ht="15">
      <c r="A49" s="11"/>
      <c r="B49" s="11"/>
      <c r="C49" s="10"/>
      <c r="G49" s="64"/>
    </row>
    <row r="50" spans="1:9" ht="15">
      <c r="G50" s="64"/>
    </row>
    <row r="51" spans="1:9" ht="15">
      <c r="G51" s="64"/>
    </row>
    <row r="52" spans="1:9" ht="15">
      <c r="G52" s="64"/>
    </row>
    <row r="53" spans="1:9" ht="15">
      <c r="A53" s="11"/>
      <c r="B53" s="11"/>
      <c r="C53" s="10"/>
      <c r="D53" s="11"/>
      <c r="E53" s="120"/>
      <c r="G53" s="64"/>
    </row>
    <row r="54" spans="1:9" ht="15">
      <c r="C54" s="11"/>
      <c r="D54" s="10"/>
    </row>
    <row r="55" spans="1:9" ht="15">
      <c r="D55" s="10"/>
    </row>
    <row r="56" spans="1:9" ht="15">
      <c r="E56" s="121"/>
      <c r="F56" s="154"/>
      <c r="G56" s="60"/>
      <c r="H56" s="60"/>
      <c r="I56" s="10"/>
    </row>
  </sheetData>
  <sheetProtection algorithmName="SHA-512" hashValue="vcSeeUF97FwOwzl2CO6FIVyt+yf1oY6N12gGCTsWHIvL1HzxQUkmOoqXrktrXUodW5WRAOZv5yhDGyEJK4itEQ==" saltValue="gft8Hyfde+XfdxgzoMMNRg==" spinCount="100000" sheet="1" formatCells="0" formatColumns="0" formatRows="0" sort="0"/>
  <mergeCells count="3">
    <mergeCell ref="G10:I10"/>
    <mergeCell ref="B8:D8"/>
    <mergeCell ref="G11:H11"/>
  </mergeCells>
  <printOptions horizontalCentered="1"/>
  <pageMargins left="0.25" right="0.25" top="0.25" bottom="0.25" header="0" footer="0"/>
  <pageSetup paperSize="9" scale="64" orientation="landscape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555C62-41E2-4213-B718-A497EFAA19E9}">
  <sheetPr>
    <pageSetUpPr fitToPage="1"/>
  </sheetPr>
  <dimension ref="A1:N64"/>
  <sheetViews>
    <sheetView showGridLines="0" showZeros="0" view="pageBreakPreview" zoomScale="80" zoomScaleNormal="90" zoomScaleSheetLayoutView="80" workbookViewId="0">
      <pane xSplit="5" ySplit="14" topLeftCell="G15" activePane="bottomRight" state="frozen"/>
      <selection pane="topRight" activeCell="F1" sqref="F1"/>
      <selection pane="bottomLeft" activeCell="A15" sqref="A15"/>
      <selection pane="bottomRight" activeCell="B9" sqref="B9"/>
    </sheetView>
  </sheetViews>
  <sheetFormatPr defaultColWidth="11.85546875" defaultRowHeight="15.95" customHeight="1"/>
  <cols>
    <col min="1" max="1" width="30.5703125" style="8" customWidth="1"/>
    <col min="2" max="2" width="6.7109375" style="8" customWidth="1"/>
    <col min="3" max="3" width="11.140625" style="8" customWidth="1"/>
    <col min="4" max="4" width="6.7109375" style="8" customWidth="1"/>
    <col min="5" max="5" width="12.7109375" style="8" customWidth="1"/>
    <col min="6" max="6" width="12.7109375" style="9" hidden="1" customWidth="1"/>
    <col min="7" max="7" width="12.7109375" style="8" customWidth="1"/>
    <col min="8" max="8" width="12.7109375" style="8" hidden="1" customWidth="1"/>
    <col min="9" max="14" width="12.7109375" style="8" customWidth="1"/>
    <col min="15" max="247" width="11.85546875" style="8"/>
    <col min="248" max="248" width="26.85546875" style="8" customWidth="1"/>
    <col min="249" max="250" width="12" style="8" customWidth="1"/>
    <col min="251" max="251" width="6.5703125" style="8" customWidth="1"/>
    <col min="252" max="263" width="12" style="8" customWidth="1"/>
    <col min="264" max="503" width="11.85546875" style="8"/>
    <col min="504" max="504" width="26.85546875" style="8" customWidth="1"/>
    <col min="505" max="506" width="12" style="8" customWidth="1"/>
    <col min="507" max="507" width="6.5703125" style="8" customWidth="1"/>
    <col min="508" max="519" width="12" style="8" customWidth="1"/>
    <col min="520" max="759" width="11.85546875" style="8"/>
    <col min="760" max="760" width="26.85546875" style="8" customWidth="1"/>
    <col min="761" max="762" width="12" style="8" customWidth="1"/>
    <col min="763" max="763" width="6.5703125" style="8" customWidth="1"/>
    <col min="764" max="775" width="12" style="8" customWidth="1"/>
    <col min="776" max="1015" width="11.85546875" style="8"/>
    <col min="1016" max="1016" width="26.85546875" style="8" customWidth="1"/>
    <col min="1017" max="1018" width="12" style="8" customWidth="1"/>
    <col min="1019" max="1019" width="6.5703125" style="8" customWidth="1"/>
    <col min="1020" max="1031" width="12" style="8" customWidth="1"/>
    <col min="1032" max="1271" width="11.85546875" style="8"/>
    <col min="1272" max="1272" width="26.85546875" style="8" customWidth="1"/>
    <col min="1273" max="1274" width="12" style="8" customWidth="1"/>
    <col min="1275" max="1275" width="6.5703125" style="8" customWidth="1"/>
    <col min="1276" max="1287" width="12" style="8" customWidth="1"/>
    <col min="1288" max="1527" width="11.85546875" style="8"/>
    <col min="1528" max="1528" width="26.85546875" style="8" customWidth="1"/>
    <col min="1529" max="1530" width="12" style="8" customWidth="1"/>
    <col min="1531" max="1531" width="6.5703125" style="8" customWidth="1"/>
    <col min="1532" max="1543" width="12" style="8" customWidth="1"/>
    <col min="1544" max="1783" width="11.85546875" style="8"/>
    <col min="1784" max="1784" width="26.85546875" style="8" customWidth="1"/>
    <col min="1785" max="1786" width="12" style="8" customWidth="1"/>
    <col min="1787" max="1787" width="6.5703125" style="8" customWidth="1"/>
    <col min="1788" max="1799" width="12" style="8" customWidth="1"/>
    <col min="1800" max="2039" width="11.85546875" style="8"/>
    <col min="2040" max="2040" width="26.85546875" style="8" customWidth="1"/>
    <col min="2041" max="2042" width="12" style="8" customWidth="1"/>
    <col min="2043" max="2043" width="6.5703125" style="8" customWidth="1"/>
    <col min="2044" max="2055" width="12" style="8" customWidth="1"/>
    <col min="2056" max="2295" width="11.85546875" style="8"/>
    <col min="2296" max="2296" width="26.85546875" style="8" customWidth="1"/>
    <col min="2297" max="2298" width="12" style="8" customWidth="1"/>
    <col min="2299" max="2299" width="6.5703125" style="8" customWidth="1"/>
    <col min="2300" max="2311" width="12" style="8" customWidth="1"/>
    <col min="2312" max="2551" width="11.85546875" style="8"/>
    <col min="2552" max="2552" width="26.85546875" style="8" customWidth="1"/>
    <col min="2553" max="2554" width="12" style="8" customWidth="1"/>
    <col min="2555" max="2555" width="6.5703125" style="8" customWidth="1"/>
    <col min="2556" max="2567" width="12" style="8" customWidth="1"/>
    <col min="2568" max="2807" width="11.85546875" style="8"/>
    <col min="2808" max="2808" width="26.85546875" style="8" customWidth="1"/>
    <col min="2809" max="2810" width="12" style="8" customWidth="1"/>
    <col min="2811" max="2811" width="6.5703125" style="8" customWidth="1"/>
    <col min="2812" max="2823" width="12" style="8" customWidth="1"/>
    <col min="2824" max="3063" width="11.85546875" style="8"/>
    <col min="3064" max="3064" width="26.85546875" style="8" customWidth="1"/>
    <col min="3065" max="3066" width="12" style="8" customWidth="1"/>
    <col min="3067" max="3067" width="6.5703125" style="8" customWidth="1"/>
    <col min="3068" max="3079" width="12" style="8" customWidth="1"/>
    <col min="3080" max="3319" width="11.85546875" style="8"/>
    <col min="3320" max="3320" width="26.85546875" style="8" customWidth="1"/>
    <col min="3321" max="3322" width="12" style="8" customWidth="1"/>
    <col min="3323" max="3323" width="6.5703125" style="8" customWidth="1"/>
    <col min="3324" max="3335" width="12" style="8" customWidth="1"/>
    <col min="3336" max="3575" width="11.85546875" style="8"/>
    <col min="3576" max="3576" width="26.85546875" style="8" customWidth="1"/>
    <col min="3577" max="3578" width="12" style="8" customWidth="1"/>
    <col min="3579" max="3579" width="6.5703125" style="8" customWidth="1"/>
    <col min="3580" max="3591" width="12" style="8" customWidth="1"/>
    <col min="3592" max="3831" width="11.85546875" style="8"/>
    <col min="3832" max="3832" width="26.85546875" style="8" customWidth="1"/>
    <col min="3833" max="3834" width="12" style="8" customWidth="1"/>
    <col min="3835" max="3835" width="6.5703125" style="8" customWidth="1"/>
    <col min="3836" max="3847" width="12" style="8" customWidth="1"/>
    <col min="3848" max="4087" width="11.85546875" style="8"/>
    <col min="4088" max="4088" width="26.85546875" style="8" customWidth="1"/>
    <col min="4089" max="4090" width="12" style="8" customWidth="1"/>
    <col min="4091" max="4091" width="6.5703125" style="8" customWidth="1"/>
    <col min="4092" max="4103" width="12" style="8" customWidth="1"/>
    <col min="4104" max="4343" width="11.85546875" style="8"/>
    <col min="4344" max="4344" width="26.85546875" style="8" customWidth="1"/>
    <col min="4345" max="4346" width="12" style="8" customWidth="1"/>
    <col min="4347" max="4347" width="6.5703125" style="8" customWidth="1"/>
    <col min="4348" max="4359" width="12" style="8" customWidth="1"/>
    <col min="4360" max="4599" width="11.85546875" style="8"/>
    <col min="4600" max="4600" width="26.85546875" style="8" customWidth="1"/>
    <col min="4601" max="4602" width="12" style="8" customWidth="1"/>
    <col min="4603" max="4603" width="6.5703125" style="8" customWidth="1"/>
    <col min="4604" max="4615" width="12" style="8" customWidth="1"/>
    <col min="4616" max="4855" width="11.85546875" style="8"/>
    <col min="4856" max="4856" width="26.85546875" style="8" customWidth="1"/>
    <col min="4857" max="4858" width="12" style="8" customWidth="1"/>
    <col min="4859" max="4859" width="6.5703125" style="8" customWidth="1"/>
    <col min="4860" max="4871" width="12" style="8" customWidth="1"/>
    <col min="4872" max="5111" width="11.85546875" style="8"/>
    <col min="5112" max="5112" width="26.85546875" style="8" customWidth="1"/>
    <col min="5113" max="5114" width="12" style="8" customWidth="1"/>
    <col min="5115" max="5115" width="6.5703125" style="8" customWidth="1"/>
    <col min="5116" max="5127" width="12" style="8" customWidth="1"/>
    <col min="5128" max="5367" width="11.85546875" style="8"/>
    <col min="5368" max="5368" width="26.85546875" style="8" customWidth="1"/>
    <col min="5369" max="5370" width="12" style="8" customWidth="1"/>
    <col min="5371" max="5371" width="6.5703125" style="8" customWidth="1"/>
    <col min="5372" max="5383" width="12" style="8" customWidth="1"/>
    <col min="5384" max="5623" width="11.85546875" style="8"/>
    <col min="5624" max="5624" width="26.85546875" style="8" customWidth="1"/>
    <col min="5625" max="5626" width="12" style="8" customWidth="1"/>
    <col min="5627" max="5627" width="6.5703125" style="8" customWidth="1"/>
    <col min="5628" max="5639" width="12" style="8" customWidth="1"/>
    <col min="5640" max="5879" width="11.85546875" style="8"/>
    <col min="5880" max="5880" width="26.85546875" style="8" customWidth="1"/>
    <col min="5881" max="5882" width="12" style="8" customWidth="1"/>
    <col min="5883" max="5883" width="6.5703125" style="8" customWidth="1"/>
    <col min="5884" max="5895" width="12" style="8" customWidth="1"/>
    <col min="5896" max="6135" width="11.85546875" style="8"/>
    <col min="6136" max="6136" width="26.85546875" style="8" customWidth="1"/>
    <col min="6137" max="6138" width="12" style="8" customWidth="1"/>
    <col min="6139" max="6139" width="6.5703125" style="8" customWidth="1"/>
    <col min="6140" max="6151" width="12" style="8" customWidth="1"/>
    <col min="6152" max="6391" width="11.85546875" style="8"/>
    <col min="6392" max="6392" width="26.85546875" style="8" customWidth="1"/>
    <col min="6393" max="6394" width="12" style="8" customWidth="1"/>
    <col min="6395" max="6395" width="6.5703125" style="8" customWidth="1"/>
    <col min="6396" max="6407" width="12" style="8" customWidth="1"/>
    <col min="6408" max="6647" width="11.85546875" style="8"/>
    <col min="6648" max="6648" width="26.85546875" style="8" customWidth="1"/>
    <col min="6649" max="6650" width="12" style="8" customWidth="1"/>
    <col min="6651" max="6651" width="6.5703125" style="8" customWidth="1"/>
    <col min="6652" max="6663" width="12" style="8" customWidth="1"/>
    <col min="6664" max="6903" width="11.85546875" style="8"/>
    <col min="6904" max="6904" width="26.85546875" style="8" customWidth="1"/>
    <col min="6905" max="6906" width="12" style="8" customWidth="1"/>
    <col min="6907" max="6907" width="6.5703125" style="8" customWidth="1"/>
    <col min="6908" max="6919" width="12" style="8" customWidth="1"/>
    <col min="6920" max="7159" width="11.85546875" style="8"/>
    <col min="7160" max="7160" width="26.85546875" style="8" customWidth="1"/>
    <col min="7161" max="7162" width="12" style="8" customWidth="1"/>
    <col min="7163" max="7163" width="6.5703125" style="8" customWidth="1"/>
    <col min="7164" max="7175" width="12" style="8" customWidth="1"/>
    <col min="7176" max="7415" width="11.85546875" style="8"/>
    <col min="7416" max="7416" width="26.85546875" style="8" customWidth="1"/>
    <col min="7417" max="7418" width="12" style="8" customWidth="1"/>
    <col min="7419" max="7419" width="6.5703125" style="8" customWidth="1"/>
    <col min="7420" max="7431" width="12" style="8" customWidth="1"/>
    <col min="7432" max="7671" width="11.85546875" style="8"/>
    <col min="7672" max="7672" width="26.85546875" style="8" customWidth="1"/>
    <col min="7673" max="7674" width="12" style="8" customWidth="1"/>
    <col min="7675" max="7675" width="6.5703125" style="8" customWidth="1"/>
    <col min="7676" max="7687" width="12" style="8" customWidth="1"/>
    <col min="7688" max="7927" width="11.85546875" style="8"/>
    <col min="7928" max="7928" width="26.85546875" style="8" customWidth="1"/>
    <col min="7929" max="7930" width="12" style="8" customWidth="1"/>
    <col min="7931" max="7931" width="6.5703125" style="8" customWidth="1"/>
    <col min="7932" max="7943" width="12" style="8" customWidth="1"/>
    <col min="7944" max="8183" width="11.85546875" style="8"/>
    <col min="8184" max="8184" width="26.85546875" style="8" customWidth="1"/>
    <col min="8185" max="8186" width="12" style="8" customWidth="1"/>
    <col min="8187" max="8187" width="6.5703125" style="8" customWidth="1"/>
    <col min="8188" max="8199" width="12" style="8" customWidth="1"/>
    <col min="8200" max="8439" width="11.85546875" style="8"/>
    <col min="8440" max="8440" width="26.85546875" style="8" customWidth="1"/>
    <col min="8441" max="8442" width="12" style="8" customWidth="1"/>
    <col min="8443" max="8443" width="6.5703125" style="8" customWidth="1"/>
    <col min="8444" max="8455" width="12" style="8" customWidth="1"/>
    <col min="8456" max="8695" width="11.85546875" style="8"/>
    <col min="8696" max="8696" width="26.85546875" style="8" customWidth="1"/>
    <col min="8697" max="8698" width="12" style="8" customWidth="1"/>
    <col min="8699" max="8699" width="6.5703125" style="8" customWidth="1"/>
    <col min="8700" max="8711" width="12" style="8" customWidth="1"/>
    <col min="8712" max="8951" width="11.85546875" style="8"/>
    <col min="8952" max="8952" width="26.85546875" style="8" customWidth="1"/>
    <col min="8953" max="8954" width="12" style="8" customWidth="1"/>
    <col min="8955" max="8955" width="6.5703125" style="8" customWidth="1"/>
    <col min="8956" max="8967" width="12" style="8" customWidth="1"/>
    <col min="8968" max="9207" width="11.85546875" style="8"/>
    <col min="9208" max="9208" width="26.85546875" style="8" customWidth="1"/>
    <col min="9209" max="9210" width="12" style="8" customWidth="1"/>
    <col min="9211" max="9211" width="6.5703125" style="8" customWidth="1"/>
    <col min="9212" max="9223" width="12" style="8" customWidth="1"/>
    <col min="9224" max="9463" width="11.85546875" style="8"/>
    <col min="9464" max="9464" width="26.85546875" style="8" customWidth="1"/>
    <col min="9465" max="9466" width="12" style="8" customWidth="1"/>
    <col min="9467" max="9467" width="6.5703125" style="8" customWidth="1"/>
    <col min="9468" max="9479" width="12" style="8" customWidth="1"/>
    <col min="9480" max="9719" width="11.85546875" style="8"/>
    <col min="9720" max="9720" width="26.85546875" style="8" customWidth="1"/>
    <col min="9721" max="9722" width="12" style="8" customWidth="1"/>
    <col min="9723" max="9723" width="6.5703125" style="8" customWidth="1"/>
    <col min="9724" max="9735" width="12" style="8" customWidth="1"/>
    <col min="9736" max="9975" width="11.85546875" style="8"/>
    <col min="9976" max="9976" width="26.85546875" style="8" customWidth="1"/>
    <col min="9977" max="9978" width="12" style="8" customWidth="1"/>
    <col min="9979" max="9979" width="6.5703125" style="8" customWidth="1"/>
    <col min="9980" max="9991" width="12" style="8" customWidth="1"/>
    <col min="9992" max="10231" width="11.85546875" style="8"/>
    <col min="10232" max="10232" width="26.85546875" style="8" customWidth="1"/>
    <col min="10233" max="10234" width="12" style="8" customWidth="1"/>
    <col min="10235" max="10235" width="6.5703125" style="8" customWidth="1"/>
    <col min="10236" max="10247" width="12" style="8" customWidth="1"/>
    <col min="10248" max="10487" width="11.85546875" style="8"/>
    <col min="10488" max="10488" width="26.85546875" style="8" customWidth="1"/>
    <col min="10489" max="10490" width="12" style="8" customWidth="1"/>
    <col min="10491" max="10491" width="6.5703125" style="8" customWidth="1"/>
    <col min="10492" max="10503" width="12" style="8" customWidth="1"/>
    <col min="10504" max="10743" width="11.85546875" style="8"/>
    <col min="10744" max="10744" width="26.85546875" style="8" customWidth="1"/>
    <col min="10745" max="10746" width="12" style="8" customWidth="1"/>
    <col min="10747" max="10747" width="6.5703125" style="8" customWidth="1"/>
    <col min="10748" max="10759" width="12" style="8" customWidth="1"/>
    <col min="10760" max="10999" width="11.85546875" style="8"/>
    <col min="11000" max="11000" width="26.85546875" style="8" customWidth="1"/>
    <col min="11001" max="11002" width="12" style="8" customWidth="1"/>
    <col min="11003" max="11003" width="6.5703125" style="8" customWidth="1"/>
    <col min="11004" max="11015" width="12" style="8" customWidth="1"/>
    <col min="11016" max="11255" width="11.85546875" style="8"/>
    <col min="11256" max="11256" width="26.85546875" style="8" customWidth="1"/>
    <col min="11257" max="11258" width="12" style="8" customWidth="1"/>
    <col min="11259" max="11259" width="6.5703125" style="8" customWidth="1"/>
    <col min="11260" max="11271" width="12" style="8" customWidth="1"/>
    <col min="11272" max="11511" width="11.85546875" style="8"/>
    <col min="11512" max="11512" width="26.85546875" style="8" customWidth="1"/>
    <col min="11513" max="11514" width="12" style="8" customWidth="1"/>
    <col min="11515" max="11515" width="6.5703125" style="8" customWidth="1"/>
    <col min="11516" max="11527" width="12" style="8" customWidth="1"/>
    <col min="11528" max="11767" width="11.85546875" style="8"/>
    <col min="11768" max="11768" width="26.85546875" style="8" customWidth="1"/>
    <col min="11769" max="11770" width="12" style="8" customWidth="1"/>
    <col min="11771" max="11771" width="6.5703125" style="8" customWidth="1"/>
    <col min="11772" max="11783" width="12" style="8" customWidth="1"/>
    <col min="11784" max="12023" width="11.85546875" style="8"/>
    <col min="12024" max="12024" width="26.85546875" style="8" customWidth="1"/>
    <col min="12025" max="12026" width="12" style="8" customWidth="1"/>
    <col min="12027" max="12027" width="6.5703125" style="8" customWidth="1"/>
    <col min="12028" max="12039" width="12" style="8" customWidth="1"/>
    <col min="12040" max="12279" width="11.85546875" style="8"/>
    <col min="12280" max="12280" width="26.85546875" style="8" customWidth="1"/>
    <col min="12281" max="12282" width="12" style="8" customWidth="1"/>
    <col min="12283" max="12283" width="6.5703125" style="8" customWidth="1"/>
    <col min="12284" max="12295" width="12" style="8" customWidth="1"/>
    <col min="12296" max="12535" width="11.85546875" style="8"/>
    <col min="12536" max="12536" width="26.85546875" style="8" customWidth="1"/>
    <col min="12537" max="12538" width="12" style="8" customWidth="1"/>
    <col min="12539" max="12539" width="6.5703125" style="8" customWidth="1"/>
    <col min="12540" max="12551" width="12" style="8" customWidth="1"/>
    <col min="12552" max="12791" width="11.85546875" style="8"/>
    <col min="12792" max="12792" width="26.85546875" style="8" customWidth="1"/>
    <col min="12793" max="12794" width="12" style="8" customWidth="1"/>
    <col min="12795" max="12795" width="6.5703125" style="8" customWidth="1"/>
    <col min="12796" max="12807" width="12" style="8" customWidth="1"/>
    <col min="12808" max="13047" width="11.85546875" style="8"/>
    <col min="13048" max="13048" width="26.85546875" style="8" customWidth="1"/>
    <col min="13049" max="13050" width="12" style="8" customWidth="1"/>
    <col min="13051" max="13051" width="6.5703125" style="8" customWidth="1"/>
    <col min="13052" max="13063" width="12" style="8" customWidth="1"/>
    <col min="13064" max="13303" width="11.85546875" style="8"/>
    <col min="13304" max="13304" width="26.85546875" style="8" customWidth="1"/>
    <col min="13305" max="13306" width="12" style="8" customWidth="1"/>
    <col min="13307" max="13307" width="6.5703125" style="8" customWidth="1"/>
    <col min="13308" max="13319" width="12" style="8" customWidth="1"/>
    <col min="13320" max="13559" width="11.85546875" style="8"/>
    <col min="13560" max="13560" width="26.85546875" style="8" customWidth="1"/>
    <col min="13561" max="13562" width="12" style="8" customWidth="1"/>
    <col min="13563" max="13563" width="6.5703125" style="8" customWidth="1"/>
    <col min="13564" max="13575" width="12" style="8" customWidth="1"/>
    <col min="13576" max="13815" width="11.85546875" style="8"/>
    <col min="13816" max="13816" width="26.85546875" style="8" customWidth="1"/>
    <col min="13817" max="13818" width="12" style="8" customWidth="1"/>
    <col min="13819" max="13819" width="6.5703125" style="8" customWidth="1"/>
    <col min="13820" max="13831" width="12" style="8" customWidth="1"/>
    <col min="13832" max="14071" width="11.85546875" style="8"/>
    <col min="14072" max="14072" width="26.85546875" style="8" customWidth="1"/>
    <col min="14073" max="14074" width="12" style="8" customWidth="1"/>
    <col min="14075" max="14075" width="6.5703125" style="8" customWidth="1"/>
    <col min="14076" max="14087" width="12" style="8" customWidth="1"/>
    <col min="14088" max="14327" width="11.85546875" style="8"/>
    <col min="14328" max="14328" width="26.85546875" style="8" customWidth="1"/>
    <col min="14329" max="14330" width="12" style="8" customWidth="1"/>
    <col min="14331" max="14331" width="6.5703125" style="8" customWidth="1"/>
    <col min="14332" max="14343" width="12" style="8" customWidth="1"/>
    <col min="14344" max="14583" width="11.85546875" style="8"/>
    <col min="14584" max="14584" width="26.85546875" style="8" customWidth="1"/>
    <col min="14585" max="14586" width="12" style="8" customWidth="1"/>
    <col min="14587" max="14587" width="6.5703125" style="8" customWidth="1"/>
    <col min="14588" max="14599" width="12" style="8" customWidth="1"/>
    <col min="14600" max="14839" width="11.85546875" style="8"/>
    <col min="14840" max="14840" width="26.85546875" style="8" customWidth="1"/>
    <col min="14841" max="14842" width="12" style="8" customWidth="1"/>
    <col min="14843" max="14843" width="6.5703125" style="8" customWidth="1"/>
    <col min="14844" max="14855" width="12" style="8" customWidth="1"/>
    <col min="14856" max="15095" width="11.85546875" style="8"/>
    <col min="15096" max="15096" width="26.85546875" style="8" customWidth="1"/>
    <col min="15097" max="15098" width="12" style="8" customWidth="1"/>
    <col min="15099" max="15099" width="6.5703125" style="8" customWidth="1"/>
    <col min="15100" max="15111" width="12" style="8" customWidth="1"/>
    <col min="15112" max="15351" width="11.85546875" style="8"/>
    <col min="15352" max="15352" width="26.85546875" style="8" customWidth="1"/>
    <col min="15353" max="15354" width="12" style="8" customWidth="1"/>
    <col min="15355" max="15355" width="6.5703125" style="8" customWidth="1"/>
    <col min="15356" max="15367" width="12" style="8" customWidth="1"/>
    <col min="15368" max="15607" width="11.85546875" style="8"/>
    <col min="15608" max="15608" width="26.85546875" style="8" customWidth="1"/>
    <col min="15609" max="15610" width="12" style="8" customWidth="1"/>
    <col min="15611" max="15611" width="6.5703125" style="8" customWidth="1"/>
    <col min="15612" max="15623" width="12" style="8" customWidth="1"/>
    <col min="15624" max="15863" width="11.85546875" style="8"/>
    <col min="15864" max="15864" width="26.85546875" style="8" customWidth="1"/>
    <col min="15865" max="15866" width="12" style="8" customWidth="1"/>
    <col min="15867" max="15867" width="6.5703125" style="8" customWidth="1"/>
    <col min="15868" max="15879" width="12" style="8" customWidth="1"/>
    <col min="15880" max="16119" width="11.85546875" style="8"/>
    <col min="16120" max="16120" width="26.85546875" style="8" customWidth="1"/>
    <col min="16121" max="16122" width="12" style="8" customWidth="1"/>
    <col min="16123" max="16123" width="6.5703125" style="8" customWidth="1"/>
    <col min="16124" max="16135" width="12" style="8" customWidth="1"/>
    <col min="16136" max="16384" width="11.85546875" style="8"/>
  </cols>
  <sheetData>
    <row r="1" spans="1:14" s="43" customFormat="1" ht="12.75"/>
    <row r="2" spans="1:14" s="43" customFormat="1" ht="12.75"/>
    <row r="3" spans="1:14" s="43" customFormat="1" ht="12.75"/>
    <row r="4" spans="1:14" s="43" customFormat="1" ht="11.25" customHeight="1"/>
    <row r="5" spans="1:14" s="43" customFormat="1" ht="12.75"/>
    <row r="6" spans="1:14" s="43" customFormat="1" ht="12.75">
      <c r="G6" s="49"/>
      <c r="H6" s="48"/>
    </row>
    <row r="7" spans="1:14" s="43" customFormat="1" ht="31.5" customHeight="1">
      <c r="A7" s="150" t="s">
        <v>225</v>
      </c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</row>
    <row r="8" spans="1:14" s="43" customFormat="1" ht="21">
      <c r="A8" s="103">
        <v>44896</v>
      </c>
      <c r="B8" s="295">
        <v>44896</v>
      </c>
      <c r="C8" s="295"/>
      <c r="D8" s="295"/>
    </row>
    <row r="9" spans="1:14" s="43" customFormat="1" ht="25.5" customHeight="1">
      <c r="A9" s="46" t="s">
        <v>340</v>
      </c>
      <c r="B9" s="46"/>
      <c r="C9" s="45"/>
      <c r="D9" s="45"/>
      <c r="E9" s="45"/>
      <c r="F9" s="44"/>
      <c r="G9" s="44"/>
    </row>
    <row r="10" spans="1:14" s="34" customFormat="1" ht="15">
      <c r="A10" s="42"/>
      <c r="B10" s="42"/>
      <c r="C10" s="42"/>
      <c r="D10" s="41"/>
      <c r="E10" s="41" t="s">
        <v>41</v>
      </c>
      <c r="F10" s="41" t="s">
        <v>224</v>
      </c>
      <c r="G10" s="41" t="s">
        <v>18</v>
      </c>
      <c r="H10" s="41" t="s">
        <v>305</v>
      </c>
    </row>
    <row r="11" spans="1:14" s="34" customFormat="1" ht="15">
      <c r="A11" s="39" t="s">
        <v>48</v>
      </c>
      <c r="B11" s="39" t="s">
        <v>49</v>
      </c>
      <c r="C11" s="39" t="s">
        <v>50</v>
      </c>
      <c r="D11" s="39" t="s">
        <v>51</v>
      </c>
      <c r="E11" s="39" t="s">
        <v>52</v>
      </c>
      <c r="F11" s="39" t="s">
        <v>227</v>
      </c>
      <c r="G11" s="39" t="s">
        <v>226</v>
      </c>
      <c r="H11" s="39" t="s">
        <v>306</v>
      </c>
    </row>
    <row r="12" spans="1:14" s="34" customFormat="1" ht="15">
      <c r="A12" s="39"/>
      <c r="B12" s="39"/>
      <c r="C12" s="39"/>
      <c r="D12" s="39"/>
      <c r="E12" s="39"/>
      <c r="F12" s="39"/>
      <c r="G12" s="39"/>
      <c r="H12" s="269"/>
    </row>
    <row r="13" spans="1:14" s="34" customFormat="1" ht="15">
      <c r="A13" s="39"/>
      <c r="B13" s="39"/>
      <c r="C13" s="40"/>
      <c r="D13" s="39"/>
      <c r="E13" s="39"/>
      <c r="F13" s="39"/>
      <c r="G13" s="39"/>
      <c r="H13" s="269"/>
    </row>
    <row r="14" spans="1:14" s="34" customFormat="1" ht="15">
      <c r="A14" s="38"/>
      <c r="B14" s="38"/>
      <c r="C14" s="38"/>
      <c r="D14" s="38"/>
      <c r="E14" s="38"/>
      <c r="F14" s="37" t="e">
        <f>#REF!-#REF!</f>
        <v>#REF!</v>
      </c>
      <c r="G14" s="37">
        <f>G15-E15</f>
        <v>3</v>
      </c>
      <c r="H14" s="271">
        <f>H16-E16</f>
        <v>4</v>
      </c>
    </row>
    <row r="15" spans="1:14" s="34" customFormat="1" ht="24.95" customHeight="1">
      <c r="A15" s="251" t="s">
        <v>404</v>
      </c>
      <c r="B15" s="91"/>
      <c r="C15" s="91" t="s">
        <v>405</v>
      </c>
      <c r="D15" s="105">
        <f t="shared" ref="D15:D20" si="0">E15</f>
        <v>44900</v>
      </c>
      <c r="E15" s="92">
        <v>44900</v>
      </c>
      <c r="F15" s="215" t="s">
        <v>228</v>
      </c>
      <c r="G15" s="211">
        <f t="shared" ref="G15" si="1">E15+3</f>
        <v>44903</v>
      </c>
      <c r="H15" s="270"/>
      <c r="I15" s="273" t="s">
        <v>330</v>
      </c>
    </row>
    <row r="16" spans="1:14" s="34" customFormat="1" ht="24.95" customHeight="1">
      <c r="A16" s="91" t="s">
        <v>331</v>
      </c>
      <c r="B16" s="91" t="s">
        <v>332</v>
      </c>
      <c r="C16" s="91" t="s">
        <v>369</v>
      </c>
      <c r="D16" s="105">
        <f t="shared" si="0"/>
        <v>44901</v>
      </c>
      <c r="E16" s="92">
        <v>44901</v>
      </c>
      <c r="F16" s="35" t="s">
        <v>228</v>
      </c>
      <c r="G16" s="36">
        <f t="shared" ref="G16" si="2">E16+3</f>
        <v>44904</v>
      </c>
      <c r="H16" s="270">
        <f>E16+4</f>
        <v>44905</v>
      </c>
      <c r="I16" s="273" t="s">
        <v>329</v>
      </c>
    </row>
    <row r="17" spans="1:9" s="34" customFormat="1" ht="24.95" customHeight="1">
      <c r="A17" s="251" t="s">
        <v>406</v>
      </c>
      <c r="B17" s="91" t="s">
        <v>408</v>
      </c>
      <c r="C17" s="91" t="s">
        <v>407</v>
      </c>
      <c r="D17" s="105">
        <f t="shared" si="0"/>
        <v>44907</v>
      </c>
      <c r="E17" s="92">
        <v>44907</v>
      </c>
      <c r="F17" s="35" t="s">
        <v>228</v>
      </c>
      <c r="G17" s="36">
        <f>E17+3</f>
        <v>44910</v>
      </c>
      <c r="H17" s="138"/>
      <c r="I17" s="273" t="s">
        <v>330</v>
      </c>
    </row>
    <row r="18" spans="1:9" s="34" customFormat="1" ht="24.95" customHeight="1">
      <c r="A18" s="91" t="s">
        <v>331</v>
      </c>
      <c r="B18" s="91" t="s">
        <v>332</v>
      </c>
      <c r="C18" s="91" t="s">
        <v>370</v>
      </c>
      <c r="D18" s="105">
        <f t="shared" si="0"/>
        <v>44908</v>
      </c>
      <c r="E18" s="92">
        <f>E16+7</f>
        <v>44908</v>
      </c>
      <c r="F18" s="35" t="s">
        <v>228</v>
      </c>
      <c r="G18" s="36">
        <f>E18+3</f>
        <v>44911</v>
      </c>
      <c r="H18" s="138"/>
      <c r="I18" s="273" t="s">
        <v>329</v>
      </c>
    </row>
    <row r="19" spans="1:9" s="34" customFormat="1" ht="24.95" customHeight="1">
      <c r="A19" s="251" t="s">
        <v>404</v>
      </c>
      <c r="B19" s="91"/>
      <c r="C19" s="91" t="s">
        <v>409</v>
      </c>
      <c r="D19" s="105">
        <f t="shared" si="0"/>
        <v>44914</v>
      </c>
      <c r="E19" s="92">
        <f>E15+14</f>
        <v>44914</v>
      </c>
      <c r="F19" s="35" t="s">
        <v>228</v>
      </c>
      <c r="G19" s="36">
        <f t="shared" ref="G19" si="3">E19+3</f>
        <v>44917</v>
      </c>
      <c r="H19" s="138"/>
      <c r="I19" s="273" t="s">
        <v>330</v>
      </c>
    </row>
    <row r="20" spans="1:9" s="34" customFormat="1" ht="24.95" customHeight="1">
      <c r="A20" s="91" t="s">
        <v>331</v>
      </c>
      <c r="B20" s="91" t="s">
        <v>332</v>
      </c>
      <c r="C20" s="91" t="s">
        <v>371</v>
      </c>
      <c r="D20" s="105">
        <f t="shared" si="0"/>
        <v>44915</v>
      </c>
      <c r="E20" s="92">
        <f>E18+7</f>
        <v>44915</v>
      </c>
      <c r="F20" s="35">
        <f>E20+2</f>
        <v>44917</v>
      </c>
      <c r="G20" s="36">
        <f t="shared" ref="G20:G28" si="4">E20+3</f>
        <v>44918</v>
      </c>
      <c r="H20" s="270">
        <f>E20+4</f>
        <v>44919</v>
      </c>
      <c r="I20" s="273" t="s">
        <v>329</v>
      </c>
    </row>
    <row r="21" spans="1:9" s="34" customFormat="1" ht="24.95" customHeight="1">
      <c r="A21" s="251" t="s">
        <v>406</v>
      </c>
      <c r="B21" s="91" t="s">
        <v>408</v>
      </c>
      <c r="C21" s="91" t="s">
        <v>410</v>
      </c>
      <c r="D21" s="105">
        <f>E21</f>
        <v>44921</v>
      </c>
      <c r="E21" s="92">
        <f>E17+14</f>
        <v>44921</v>
      </c>
      <c r="F21" s="35" t="s">
        <v>228</v>
      </c>
      <c r="G21" s="36">
        <f t="shared" si="4"/>
        <v>44924</v>
      </c>
      <c r="H21" s="138"/>
      <c r="I21" s="273" t="s">
        <v>330</v>
      </c>
    </row>
    <row r="22" spans="1:9" s="34" customFormat="1" ht="24.95" customHeight="1">
      <c r="A22" s="91" t="s">
        <v>331</v>
      </c>
      <c r="B22" s="91" t="s">
        <v>332</v>
      </c>
      <c r="C22" s="91" t="s">
        <v>378</v>
      </c>
      <c r="D22" s="105">
        <f t="shared" ref="D22:D29" si="5">E22</f>
        <v>44922</v>
      </c>
      <c r="E22" s="92">
        <f>E20+7</f>
        <v>44922</v>
      </c>
      <c r="F22" s="35" t="s">
        <v>228</v>
      </c>
      <c r="G22" s="36">
        <f t="shared" si="4"/>
        <v>44925</v>
      </c>
      <c r="H22" s="270">
        <f>E22+4</f>
        <v>44926</v>
      </c>
      <c r="I22" s="273" t="s">
        <v>329</v>
      </c>
    </row>
    <row r="23" spans="1:9" s="34" customFormat="1" ht="24.95" customHeight="1">
      <c r="A23" s="251" t="s">
        <v>404</v>
      </c>
      <c r="B23" s="91"/>
      <c r="C23" s="91" t="s">
        <v>411</v>
      </c>
      <c r="D23" s="247">
        <f t="shared" si="5"/>
        <v>44928</v>
      </c>
      <c r="E23" s="92">
        <f>E19+14</f>
        <v>44928</v>
      </c>
      <c r="F23" s="35">
        <f>E23+2</f>
        <v>44930</v>
      </c>
      <c r="G23" s="36">
        <f t="shared" si="4"/>
        <v>44931</v>
      </c>
      <c r="H23" s="138"/>
      <c r="I23" s="273" t="s">
        <v>330</v>
      </c>
    </row>
    <row r="24" spans="1:9" s="34" customFormat="1" ht="24.95" customHeight="1">
      <c r="A24" s="91" t="s">
        <v>331</v>
      </c>
      <c r="B24" s="91" t="s">
        <v>332</v>
      </c>
      <c r="C24" s="91" t="s">
        <v>379</v>
      </c>
      <c r="D24" s="105">
        <f t="shared" si="5"/>
        <v>44929</v>
      </c>
      <c r="E24" s="92">
        <f>E22+7</f>
        <v>44929</v>
      </c>
      <c r="F24" s="248" t="s">
        <v>228</v>
      </c>
      <c r="G24" s="56">
        <f t="shared" si="4"/>
        <v>44932</v>
      </c>
      <c r="H24" s="270">
        <f>E24+4</f>
        <v>44933</v>
      </c>
      <c r="I24" s="273" t="s">
        <v>329</v>
      </c>
    </row>
    <row r="25" spans="1:9" s="34" customFormat="1" ht="24.95" customHeight="1">
      <c r="A25" s="294" t="s">
        <v>406</v>
      </c>
      <c r="B25" s="138" t="s">
        <v>408</v>
      </c>
      <c r="C25" s="138" t="s">
        <v>412</v>
      </c>
      <c r="D25" s="105">
        <f t="shared" si="5"/>
        <v>44935</v>
      </c>
      <c r="E25" s="92">
        <f>E21+14</f>
        <v>44935</v>
      </c>
      <c r="F25" s="35">
        <f>E25+2</f>
        <v>44937</v>
      </c>
      <c r="G25" s="36">
        <f t="shared" si="4"/>
        <v>44938</v>
      </c>
      <c r="H25" s="138"/>
      <c r="I25" s="273" t="s">
        <v>330</v>
      </c>
    </row>
    <row r="26" spans="1:9" s="34" customFormat="1" ht="24.95" customHeight="1">
      <c r="A26" s="138" t="s">
        <v>331</v>
      </c>
      <c r="B26" s="138" t="s">
        <v>332</v>
      </c>
      <c r="C26" s="290" t="s">
        <v>380</v>
      </c>
      <c r="D26" s="105">
        <f t="shared" si="5"/>
        <v>44936</v>
      </c>
      <c r="E26" s="92">
        <f>E24+7</f>
        <v>44936</v>
      </c>
      <c r="F26" s="35" t="s">
        <v>228</v>
      </c>
      <c r="G26" s="36">
        <f t="shared" si="4"/>
        <v>44939</v>
      </c>
      <c r="H26" s="270">
        <f>E26+4</f>
        <v>44940</v>
      </c>
      <c r="I26" s="273" t="s">
        <v>329</v>
      </c>
    </row>
    <row r="27" spans="1:9" s="34" customFormat="1" ht="24.95" customHeight="1">
      <c r="A27" s="294" t="s">
        <v>404</v>
      </c>
      <c r="B27" s="138"/>
      <c r="C27" s="34" t="s">
        <v>413</v>
      </c>
      <c r="D27" s="105">
        <f t="shared" si="5"/>
        <v>44942</v>
      </c>
      <c r="E27" s="92">
        <f>E23+14</f>
        <v>44942</v>
      </c>
      <c r="F27" s="35" t="s">
        <v>228</v>
      </c>
      <c r="G27" s="36">
        <f t="shared" si="4"/>
        <v>44945</v>
      </c>
      <c r="H27" s="138"/>
      <c r="I27" s="273" t="s">
        <v>330</v>
      </c>
    </row>
    <row r="28" spans="1:9" s="34" customFormat="1" ht="24.95" customHeight="1">
      <c r="A28" s="138" t="s">
        <v>331</v>
      </c>
      <c r="B28" s="138" t="s">
        <v>332</v>
      </c>
      <c r="C28" s="290" t="s">
        <v>381</v>
      </c>
      <c r="D28" s="105">
        <f t="shared" si="5"/>
        <v>44943</v>
      </c>
      <c r="E28" s="92">
        <f>E26+7</f>
        <v>44943</v>
      </c>
      <c r="F28" s="35" t="s">
        <v>228</v>
      </c>
      <c r="G28" s="36">
        <f t="shared" si="4"/>
        <v>44946</v>
      </c>
      <c r="H28" s="270">
        <f>E28+4</f>
        <v>44947</v>
      </c>
      <c r="I28" s="273" t="s">
        <v>329</v>
      </c>
    </row>
    <row r="29" spans="1:9" s="34" customFormat="1" ht="24.95" customHeight="1">
      <c r="A29" s="294" t="s">
        <v>406</v>
      </c>
      <c r="B29" s="138" t="s">
        <v>408</v>
      </c>
      <c r="C29" s="138" t="s">
        <v>414</v>
      </c>
      <c r="D29" s="105">
        <f t="shared" si="5"/>
        <v>44949</v>
      </c>
      <c r="E29" s="92">
        <f>E25+14</f>
        <v>44949</v>
      </c>
      <c r="F29" s="35" t="s">
        <v>228</v>
      </c>
      <c r="G29" s="36">
        <f>E29+3</f>
        <v>44952</v>
      </c>
      <c r="H29" s="138"/>
      <c r="I29" s="273" t="s">
        <v>330</v>
      </c>
    </row>
    <row r="30" spans="1:9" s="34" customFormat="1" ht="24.95" customHeight="1">
      <c r="A30" s="138" t="s">
        <v>331</v>
      </c>
      <c r="B30" s="138" t="s">
        <v>332</v>
      </c>
      <c r="C30" s="290" t="s">
        <v>382</v>
      </c>
      <c r="D30" s="105">
        <f t="shared" ref="D30" si="6">E30</f>
        <v>44950</v>
      </c>
      <c r="E30" s="92">
        <f>E28+7</f>
        <v>44950</v>
      </c>
      <c r="F30" s="35" t="s">
        <v>228</v>
      </c>
      <c r="G30" s="36">
        <f>E30+3</f>
        <v>44953</v>
      </c>
      <c r="H30" s="270">
        <f>E30+4</f>
        <v>44954</v>
      </c>
      <c r="I30" s="273" t="s">
        <v>329</v>
      </c>
    </row>
    <row r="31" spans="1:9" s="34" customFormat="1" ht="24.95" customHeight="1"/>
    <row r="32" spans="1:9" s="34" customFormat="1" ht="24.95" customHeight="1"/>
    <row r="33" spans="1:12" s="34" customFormat="1" ht="24.95" hidden="1" customHeight="1">
      <c r="A33" s="251" t="s">
        <v>286</v>
      </c>
      <c r="B33" s="91" t="s">
        <v>285</v>
      </c>
      <c r="C33" s="91" t="s">
        <v>295</v>
      </c>
      <c r="D33" s="105">
        <f t="shared" ref="D33" si="7">E33</f>
        <v>44956</v>
      </c>
      <c r="E33" s="92">
        <f>E29+7</f>
        <v>44956</v>
      </c>
      <c r="F33" s="35" t="s">
        <v>228</v>
      </c>
      <c r="G33" s="36">
        <f t="shared" ref="G33" si="8">E33+3</f>
        <v>44959</v>
      </c>
    </row>
    <row r="34" spans="1:12" s="34" customFormat="1" ht="24.95" customHeight="1">
      <c r="A34" s="245"/>
      <c r="B34" s="245"/>
      <c r="C34" s="245"/>
      <c r="D34" s="235"/>
      <c r="E34" s="246"/>
      <c r="F34" s="51"/>
      <c r="G34" s="50"/>
    </row>
    <row r="35" spans="1:12" ht="15">
      <c r="A35" s="30" t="s">
        <v>62</v>
      </c>
      <c r="B35" s="30"/>
      <c r="C35" s="27"/>
      <c r="D35" s="27"/>
      <c r="G35" s="27"/>
      <c r="H35" s="27"/>
      <c r="I35" s="30"/>
      <c r="J35" s="27"/>
    </row>
    <row r="36" spans="1:12" ht="15">
      <c r="A36" s="29" t="s">
        <v>63</v>
      </c>
      <c r="B36" s="29"/>
      <c r="C36" s="27"/>
      <c r="D36" s="27"/>
    </row>
    <row r="37" spans="1:12" ht="15">
      <c r="A37" s="29"/>
      <c r="B37" s="29"/>
      <c r="C37" s="27"/>
      <c r="D37" s="27"/>
    </row>
    <row r="38" spans="1:12" ht="15">
      <c r="A38" s="29" t="s">
        <v>342</v>
      </c>
      <c r="B38" s="29"/>
      <c r="C38" s="27"/>
      <c r="D38" s="27"/>
    </row>
    <row r="39" spans="1:12" ht="15">
      <c r="A39" s="28"/>
      <c r="B39" s="28"/>
      <c r="C39" s="27"/>
      <c r="D39" s="27"/>
    </row>
    <row r="40" spans="1:12" ht="15">
      <c r="A40" s="65" t="s">
        <v>64</v>
      </c>
      <c r="B40" s="13"/>
      <c r="C40" s="13"/>
      <c r="D40" s="13"/>
      <c r="E40" s="26"/>
      <c r="F40" s="13"/>
      <c r="G40" s="13"/>
      <c r="H40" s="13"/>
      <c r="I40" s="13"/>
      <c r="J40" s="13"/>
    </row>
    <row r="41" spans="1:12" ht="15">
      <c r="A41" s="66" t="s">
        <v>343</v>
      </c>
      <c r="B41" s="72"/>
      <c r="C41" s="72"/>
      <c r="D41" s="71"/>
      <c r="E41" s="73"/>
      <c r="F41" s="13"/>
      <c r="G41" s="13"/>
      <c r="H41" s="13"/>
      <c r="I41" s="13"/>
      <c r="J41" s="13"/>
      <c r="K41" s="71"/>
    </row>
    <row r="42" spans="1:12" ht="15">
      <c r="A42" s="72"/>
      <c r="C42" s="73"/>
      <c r="E42" s="73"/>
      <c r="F42" s="13"/>
      <c r="G42" s="13"/>
      <c r="H42" s="13"/>
      <c r="I42" s="13"/>
      <c r="J42" s="13"/>
      <c r="K42" s="72"/>
    </row>
    <row r="43" spans="1:12" ht="15">
      <c r="A43" s="72"/>
      <c r="C43" s="73"/>
      <c r="E43" s="73"/>
      <c r="F43" s="13"/>
      <c r="G43" s="13"/>
      <c r="H43" s="13"/>
      <c r="I43" s="13"/>
      <c r="J43" s="13"/>
      <c r="L43" s="72"/>
    </row>
    <row r="44" spans="1:12" ht="15">
      <c r="A44" s="72"/>
      <c r="B44" s="72"/>
      <c r="C44" s="72"/>
      <c r="E44" s="73"/>
      <c r="F44" s="13"/>
      <c r="G44" s="13"/>
      <c r="H44" s="13"/>
      <c r="I44" s="13"/>
      <c r="J44" s="13"/>
      <c r="L44" s="72"/>
    </row>
    <row r="45" spans="1:12" ht="15">
      <c r="A45" s="13"/>
      <c r="B45" s="13"/>
      <c r="C45" s="13"/>
      <c r="D45" s="13"/>
      <c r="E45" s="26"/>
      <c r="F45" s="13"/>
      <c r="G45" s="13"/>
      <c r="H45" s="13"/>
      <c r="I45" s="13"/>
      <c r="J45" s="13"/>
    </row>
    <row r="46" spans="1:12" ht="19.7" customHeight="1">
      <c r="A46" s="25"/>
      <c r="B46" s="11"/>
      <c r="C46" s="10"/>
      <c r="D46" s="10"/>
      <c r="E46" s="10"/>
      <c r="F46" s="10"/>
      <c r="G46" s="13"/>
      <c r="H46" s="13"/>
      <c r="I46" s="13"/>
      <c r="J46" s="13"/>
    </row>
    <row r="47" spans="1:12" ht="15">
      <c r="A47" s="11"/>
      <c r="B47" s="11"/>
      <c r="C47" s="10"/>
      <c r="E47" s="21"/>
      <c r="F47" s="23"/>
      <c r="G47" s="11"/>
      <c r="H47" s="13"/>
      <c r="I47" s="13"/>
      <c r="J47" s="13"/>
    </row>
    <row r="48" spans="1:12" ht="15">
      <c r="A48" s="11"/>
      <c r="B48" s="11"/>
      <c r="C48" s="24"/>
      <c r="E48" s="21"/>
      <c r="F48" s="23"/>
      <c r="G48" s="11"/>
      <c r="H48" s="13"/>
      <c r="I48" s="13"/>
      <c r="J48" s="13"/>
    </row>
    <row r="49" spans="1:14" ht="15">
      <c r="A49" s="11"/>
      <c r="B49" s="11"/>
      <c r="C49" s="22"/>
      <c r="E49" s="21"/>
      <c r="F49" s="11"/>
      <c r="G49" s="10"/>
      <c r="H49" s="13"/>
      <c r="I49" s="13"/>
      <c r="J49" s="13"/>
    </row>
    <row r="50" spans="1:14" ht="15">
      <c r="A50" s="11"/>
      <c r="B50" s="11"/>
      <c r="C50" s="11"/>
      <c r="E50" s="21"/>
      <c r="F50" s="11"/>
      <c r="G50" s="10"/>
    </row>
    <row r="51" spans="1:14" ht="15">
      <c r="A51" s="11"/>
      <c r="B51" s="11"/>
      <c r="C51" s="11"/>
      <c r="E51" s="15"/>
      <c r="F51" s="11"/>
      <c r="G51" s="10"/>
    </row>
    <row r="52" spans="1:14" ht="15">
      <c r="A52" s="20"/>
      <c r="B52" s="19"/>
      <c r="C52" s="11"/>
      <c r="E52" s="18"/>
      <c r="F52" s="11"/>
      <c r="G52" s="10"/>
    </row>
    <row r="53" spans="1:14" ht="15">
      <c r="A53" s="14"/>
      <c r="B53" s="11"/>
      <c r="C53" s="10"/>
      <c r="E53" s="14"/>
      <c r="F53" s="17"/>
      <c r="G53" s="17"/>
      <c r="I53" s="14"/>
      <c r="K53" s="15"/>
      <c r="L53" s="13"/>
      <c r="M53" s="14"/>
      <c r="N53" s="9"/>
    </row>
    <row r="54" spans="1:14" ht="15">
      <c r="A54" s="13"/>
      <c r="B54" s="11"/>
      <c r="C54" s="10"/>
      <c r="E54" s="13"/>
      <c r="G54" s="16"/>
      <c r="I54" s="13"/>
      <c r="K54" s="12"/>
      <c r="L54" s="13"/>
      <c r="M54" s="13"/>
    </row>
    <row r="55" spans="1:14" ht="15">
      <c r="A55" s="10"/>
      <c r="B55" s="11"/>
      <c r="C55" s="10"/>
      <c r="E55" s="13"/>
      <c r="F55" s="8"/>
      <c r="L55" s="11"/>
      <c r="M55" s="13"/>
    </row>
    <row r="56" spans="1:14" ht="15">
      <c r="A56" s="11"/>
      <c r="B56" s="11"/>
      <c r="C56" s="10"/>
      <c r="E56" s="13"/>
      <c r="F56" s="8"/>
    </row>
    <row r="57" spans="1:14" ht="15">
      <c r="A57" s="11"/>
      <c r="B57" s="11"/>
      <c r="C57" s="10"/>
      <c r="F57" s="8"/>
    </row>
    <row r="58" spans="1:14" ht="15">
      <c r="F58" s="8"/>
    </row>
    <row r="59" spans="1:14" ht="15">
      <c r="F59" s="8"/>
    </row>
    <row r="60" spans="1:14" ht="15">
      <c r="F60" s="8"/>
    </row>
    <row r="61" spans="1:14" ht="15">
      <c r="A61" s="11"/>
      <c r="B61" s="11"/>
      <c r="C61" s="10"/>
      <c r="D61" s="11"/>
      <c r="E61" s="13"/>
      <c r="F61" s="8"/>
    </row>
    <row r="62" spans="1:14" ht="15">
      <c r="C62" s="11"/>
      <c r="D62" s="10"/>
    </row>
    <row r="63" spans="1:14" ht="15">
      <c r="D63" s="10"/>
    </row>
    <row r="64" spans="1:14" ht="15">
      <c r="E64" s="11"/>
      <c r="F64" s="10"/>
      <c r="G64" s="10"/>
      <c r="H64" s="10"/>
    </row>
  </sheetData>
  <sheetProtection algorithmName="SHA-512" hashValue="z0NSrJhs2UU1OiLL4UYZ++8RJE8d/JrDk7f0/fc3iWpB0u1HWMbdAqQTogeyAJwWCirJUYxR0irWnsCRPpAFpw==" saltValue="00fNbYbS23PHevTBxqHkXA==" spinCount="100000" sheet="1" formatCells="0" formatColumns="0" formatRows="0" sort="0"/>
  <sortState xmlns:xlrd2="http://schemas.microsoft.com/office/spreadsheetml/2017/richdata2" ref="A15:G28">
    <sortCondition ref="E15:E28"/>
  </sortState>
  <mergeCells count="1">
    <mergeCell ref="B8:D8"/>
  </mergeCells>
  <printOptions horizontalCentered="1"/>
  <pageMargins left="0.25" right="0.25" top="0.25" bottom="0.25" header="0" footer="0"/>
  <pageSetup paperSize="9" scale="55" orientation="landscape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086C62-7282-4391-95D5-E1F444A088C4}">
  <sheetPr codeName="Sheet5">
    <tabColor rgb="FFFFFF00"/>
    <pageSetUpPr fitToPage="1"/>
  </sheetPr>
  <dimension ref="A1:R56"/>
  <sheetViews>
    <sheetView showGridLines="0" showZeros="0" view="pageBreakPreview" zoomScale="85" zoomScaleNormal="90" zoomScaleSheetLayoutView="85" workbookViewId="0">
      <pane xSplit="6" ySplit="14" topLeftCell="G15" activePane="bottomRight" state="frozen"/>
      <selection activeCell="B9" sqref="B9"/>
      <selection pane="topRight" activeCell="B9" sqref="B9"/>
      <selection pane="bottomLeft" activeCell="B9" sqref="B9"/>
      <selection pane="bottomRight" activeCell="A8" sqref="A8"/>
    </sheetView>
  </sheetViews>
  <sheetFormatPr defaultColWidth="11.85546875" defaultRowHeight="15.95" customHeight="1"/>
  <cols>
    <col min="1" max="1" width="30.5703125" style="8" customWidth="1"/>
    <col min="2" max="2" width="6.7109375" style="8" customWidth="1"/>
    <col min="3" max="3" width="8.7109375" style="8" customWidth="1"/>
    <col min="4" max="4" width="6.7109375" style="8" customWidth="1"/>
    <col min="5" max="5" width="12.7109375" style="113" customWidth="1"/>
    <col min="6" max="6" width="12.7109375" style="58" customWidth="1"/>
    <col min="7" max="7" width="12.7109375" style="64" customWidth="1"/>
    <col min="8" max="17" width="12.7109375" style="8" customWidth="1"/>
    <col min="18" max="18" width="12.5703125" style="8" customWidth="1"/>
    <col min="19" max="246" width="11.85546875" style="8"/>
    <col min="247" max="247" width="26.85546875" style="8" customWidth="1"/>
    <col min="248" max="249" width="12" style="8" customWidth="1"/>
    <col min="250" max="250" width="6.5703125" style="8" customWidth="1"/>
    <col min="251" max="262" width="12" style="8" customWidth="1"/>
    <col min="263" max="502" width="11.85546875" style="8"/>
    <col min="503" max="503" width="26.85546875" style="8" customWidth="1"/>
    <col min="504" max="505" width="12" style="8" customWidth="1"/>
    <col min="506" max="506" width="6.5703125" style="8" customWidth="1"/>
    <col min="507" max="518" width="12" style="8" customWidth="1"/>
    <col min="519" max="758" width="11.85546875" style="8"/>
    <col min="759" max="759" width="26.85546875" style="8" customWidth="1"/>
    <col min="760" max="761" width="12" style="8" customWidth="1"/>
    <col min="762" max="762" width="6.5703125" style="8" customWidth="1"/>
    <col min="763" max="774" width="12" style="8" customWidth="1"/>
    <col min="775" max="1014" width="11.85546875" style="8"/>
    <col min="1015" max="1015" width="26.85546875" style="8" customWidth="1"/>
    <col min="1016" max="1017" width="12" style="8" customWidth="1"/>
    <col min="1018" max="1018" width="6.5703125" style="8" customWidth="1"/>
    <col min="1019" max="1030" width="12" style="8" customWidth="1"/>
    <col min="1031" max="1270" width="11.85546875" style="8"/>
    <col min="1271" max="1271" width="26.85546875" style="8" customWidth="1"/>
    <col min="1272" max="1273" width="12" style="8" customWidth="1"/>
    <col min="1274" max="1274" width="6.5703125" style="8" customWidth="1"/>
    <col min="1275" max="1286" width="12" style="8" customWidth="1"/>
    <col min="1287" max="1526" width="11.85546875" style="8"/>
    <col min="1527" max="1527" width="26.85546875" style="8" customWidth="1"/>
    <col min="1528" max="1529" width="12" style="8" customWidth="1"/>
    <col min="1530" max="1530" width="6.5703125" style="8" customWidth="1"/>
    <col min="1531" max="1542" width="12" style="8" customWidth="1"/>
    <col min="1543" max="1782" width="11.85546875" style="8"/>
    <col min="1783" max="1783" width="26.85546875" style="8" customWidth="1"/>
    <col min="1784" max="1785" width="12" style="8" customWidth="1"/>
    <col min="1786" max="1786" width="6.5703125" style="8" customWidth="1"/>
    <col min="1787" max="1798" width="12" style="8" customWidth="1"/>
    <col min="1799" max="2038" width="11.85546875" style="8"/>
    <col min="2039" max="2039" width="26.85546875" style="8" customWidth="1"/>
    <col min="2040" max="2041" width="12" style="8" customWidth="1"/>
    <col min="2042" max="2042" width="6.5703125" style="8" customWidth="1"/>
    <col min="2043" max="2054" width="12" style="8" customWidth="1"/>
    <col min="2055" max="2294" width="11.85546875" style="8"/>
    <col min="2295" max="2295" width="26.85546875" style="8" customWidth="1"/>
    <col min="2296" max="2297" width="12" style="8" customWidth="1"/>
    <col min="2298" max="2298" width="6.5703125" style="8" customWidth="1"/>
    <col min="2299" max="2310" width="12" style="8" customWidth="1"/>
    <col min="2311" max="2550" width="11.85546875" style="8"/>
    <col min="2551" max="2551" width="26.85546875" style="8" customWidth="1"/>
    <col min="2552" max="2553" width="12" style="8" customWidth="1"/>
    <col min="2554" max="2554" width="6.5703125" style="8" customWidth="1"/>
    <col min="2555" max="2566" width="12" style="8" customWidth="1"/>
    <col min="2567" max="2806" width="11.85546875" style="8"/>
    <col min="2807" max="2807" width="26.85546875" style="8" customWidth="1"/>
    <col min="2808" max="2809" width="12" style="8" customWidth="1"/>
    <col min="2810" max="2810" width="6.5703125" style="8" customWidth="1"/>
    <col min="2811" max="2822" width="12" style="8" customWidth="1"/>
    <col min="2823" max="3062" width="11.85546875" style="8"/>
    <col min="3063" max="3063" width="26.85546875" style="8" customWidth="1"/>
    <col min="3064" max="3065" width="12" style="8" customWidth="1"/>
    <col min="3066" max="3066" width="6.5703125" style="8" customWidth="1"/>
    <col min="3067" max="3078" width="12" style="8" customWidth="1"/>
    <col min="3079" max="3318" width="11.85546875" style="8"/>
    <col min="3319" max="3319" width="26.85546875" style="8" customWidth="1"/>
    <col min="3320" max="3321" width="12" style="8" customWidth="1"/>
    <col min="3322" max="3322" width="6.5703125" style="8" customWidth="1"/>
    <col min="3323" max="3334" width="12" style="8" customWidth="1"/>
    <col min="3335" max="3574" width="11.85546875" style="8"/>
    <col min="3575" max="3575" width="26.85546875" style="8" customWidth="1"/>
    <col min="3576" max="3577" width="12" style="8" customWidth="1"/>
    <col min="3578" max="3578" width="6.5703125" style="8" customWidth="1"/>
    <col min="3579" max="3590" width="12" style="8" customWidth="1"/>
    <col min="3591" max="3830" width="11.85546875" style="8"/>
    <col min="3831" max="3831" width="26.85546875" style="8" customWidth="1"/>
    <col min="3832" max="3833" width="12" style="8" customWidth="1"/>
    <col min="3834" max="3834" width="6.5703125" style="8" customWidth="1"/>
    <col min="3835" max="3846" width="12" style="8" customWidth="1"/>
    <col min="3847" max="4086" width="11.85546875" style="8"/>
    <col min="4087" max="4087" width="26.85546875" style="8" customWidth="1"/>
    <col min="4088" max="4089" width="12" style="8" customWidth="1"/>
    <col min="4090" max="4090" width="6.5703125" style="8" customWidth="1"/>
    <col min="4091" max="4102" width="12" style="8" customWidth="1"/>
    <col min="4103" max="4342" width="11.85546875" style="8"/>
    <col min="4343" max="4343" width="26.85546875" style="8" customWidth="1"/>
    <col min="4344" max="4345" width="12" style="8" customWidth="1"/>
    <col min="4346" max="4346" width="6.5703125" style="8" customWidth="1"/>
    <col min="4347" max="4358" width="12" style="8" customWidth="1"/>
    <col min="4359" max="4598" width="11.85546875" style="8"/>
    <col min="4599" max="4599" width="26.85546875" style="8" customWidth="1"/>
    <col min="4600" max="4601" width="12" style="8" customWidth="1"/>
    <col min="4602" max="4602" width="6.5703125" style="8" customWidth="1"/>
    <col min="4603" max="4614" width="12" style="8" customWidth="1"/>
    <col min="4615" max="4854" width="11.85546875" style="8"/>
    <col min="4855" max="4855" width="26.85546875" style="8" customWidth="1"/>
    <col min="4856" max="4857" width="12" style="8" customWidth="1"/>
    <col min="4858" max="4858" width="6.5703125" style="8" customWidth="1"/>
    <col min="4859" max="4870" width="12" style="8" customWidth="1"/>
    <col min="4871" max="5110" width="11.85546875" style="8"/>
    <col min="5111" max="5111" width="26.85546875" style="8" customWidth="1"/>
    <col min="5112" max="5113" width="12" style="8" customWidth="1"/>
    <col min="5114" max="5114" width="6.5703125" style="8" customWidth="1"/>
    <col min="5115" max="5126" width="12" style="8" customWidth="1"/>
    <col min="5127" max="5366" width="11.85546875" style="8"/>
    <col min="5367" max="5367" width="26.85546875" style="8" customWidth="1"/>
    <col min="5368" max="5369" width="12" style="8" customWidth="1"/>
    <col min="5370" max="5370" width="6.5703125" style="8" customWidth="1"/>
    <col min="5371" max="5382" width="12" style="8" customWidth="1"/>
    <col min="5383" max="5622" width="11.85546875" style="8"/>
    <col min="5623" max="5623" width="26.85546875" style="8" customWidth="1"/>
    <col min="5624" max="5625" width="12" style="8" customWidth="1"/>
    <col min="5626" max="5626" width="6.5703125" style="8" customWidth="1"/>
    <col min="5627" max="5638" width="12" style="8" customWidth="1"/>
    <col min="5639" max="5878" width="11.85546875" style="8"/>
    <col min="5879" max="5879" width="26.85546875" style="8" customWidth="1"/>
    <col min="5880" max="5881" width="12" style="8" customWidth="1"/>
    <col min="5882" max="5882" width="6.5703125" style="8" customWidth="1"/>
    <col min="5883" max="5894" width="12" style="8" customWidth="1"/>
    <col min="5895" max="6134" width="11.85546875" style="8"/>
    <col min="6135" max="6135" width="26.85546875" style="8" customWidth="1"/>
    <col min="6136" max="6137" width="12" style="8" customWidth="1"/>
    <col min="6138" max="6138" width="6.5703125" style="8" customWidth="1"/>
    <col min="6139" max="6150" width="12" style="8" customWidth="1"/>
    <col min="6151" max="6390" width="11.85546875" style="8"/>
    <col min="6391" max="6391" width="26.85546875" style="8" customWidth="1"/>
    <col min="6392" max="6393" width="12" style="8" customWidth="1"/>
    <col min="6394" max="6394" width="6.5703125" style="8" customWidth="1"/>
    <col min="6395" max="6406" width="12" style="8" customWidth="1"/>
    <col min="6407" max="6646" width="11.85546875" style="8"/>
    <col min="6647" max="6647" width="26.85546875" style="8" customWidth="1"/>
    <col min="6648" max="6649" width="12" style="8" customWidth="1"/>
    <col min="6650" max="6650" width="6.5703125" style="8" customWidth="1"/>
    <col min="6651" max="6662" width="12" style="8" customWidth="1"/>
    <col min="6663" max="6902" width="11.85546875" style="8"/>
    <col min="6903" max="6903" width="26.85546875" style="8" customWidth="1"/>
    <col min="6904" max="6905" width="12" style="8" customWidth="1"/>
    <col min="6906" max="6906" width="6.5703125" style="8" customWidth="1"/>
    <col min="6907" max="6918" width="12" style="8" customWidth="1"/>
    <col min="6919" max="7158" width="11.85546875" style="8"/>
    <col min="7159" max="7159" width="26.85546875" style="8" customWidth="1"/>
    <col min="7160" max="7161" width="12" style="8" customWidth="1"/>
    <col min="7162" max="7162" width="6.5703125" style="8" customWidth="1"/>
    <col min="7163" max="7174" width="12" style="8" customWidth="1"/>
    <col min="7175" max="7414" width="11.85546875" style="8"/>
    <col min="7415" max="7415" width="26.85546875" style="8" customWidth="1"/>
    <col min="7416" max="7417" width="12" style="8" customWidth="1"/>
    <col min="7418" max="7418" width="6.5703125" style="8" customWidth="1"/>
    <col min="7419" max="7430" width="12" style="8" customWidth="1"/>
    <col min="7431" max="7670" width="11.85546875" style="8"/>
    <col min="7671" max="7671" width="26.85546875" style="8" customWidth="1"/>
    <col min="7672" max="7673" width="12" style="8" customWidth="1"/>
    <col min="7674" max="7674" width="6.5703125" style="8" customWidth="1"/>
    <col min="7675" max="7686" width="12" style="8" customWidth="1"/>
    <col min="7687" max="7926" width="11.85546875" style="8"/>
    <col min="7927" max="7927" width="26.85546875" style="8" customWidth="1"/>
    <col min="7928" max="7929" width="12" style="8" customWidth="1"/>
    <col min="7930" max="7930" width="6.5703125" style="8" customWidth="1"/>
    <col min="7931" max="7942" width="12" style="8" customWidth="1"/>
    <col min="7943" max="8182" width="11.85546875" style="8"/>
    <col min="8183" max="8183" width="26.85546875" style="8" customWidth="1"/>
    <col min="8184" max="8185" width="12" style="8" customWidth="1"/>
    <col min="8186" max="8186" width="6.5703125" style="8" customWidth="1"/>
    <col min="8187" max="8198" width="12" style="8" customWidth="1"/>
    <col min="8199" max="8438" width="11.85546875" style="8"/>
    <col min="8439" max="8439" width="26.85546875" style="8" customWidth="1"/>
    <col min="8440" max="8441" width="12" style="8" customWidth="1"/>
    <col min="8442" max="8442" width="6.5703125" style="8" customWidth="1"/>
    <col min="8443" max="8454" width="12" style="8" customWidth="1"/>
    <col min="8455" max="8694" width="11.85546875" style="8"/>
    <col min="8695" max="8695" width="26.85546875" style="8" customWidth="1"/>
    <col min="8696" max="8697" width="12" style="8" customWidth="1"/>
    <col min="8698" max="8698" width="6.5703125" style="8" customWidth="1"/>
    <col min="8699" max="8710" width="12" style="8" customWidth="1"/>
    <col min="8711" max="8950" width="11.85546875" style="8"/>
    <col min="8951" max="8951" width="26.85546875" style="8" customWidth="1"/>
    <col min="8952" max="8953" width="12" style="8" customWidth="1"/>
    <col min="8954" max="8954" width="6.5703125" style="8" customWidth="1"/>
    <col min="8955" max="8966" width="12" style="8" customWidth="1"/>
    <col min="8967" max="9206" width="11.85546875" style="8"/>
    <col min="9207" max="9207" width="26.85546875" style="8" customWidth="1"/>
    <col min="9208" max="9209" width="12" style="8" customWidth="1"/>
    <col min="9210" max="9210" width="6.5703125" style="8" customWidth="1"/>
    <col min="9211" max="9222" width="12" style="8" customWidth="1"/>
    <col min="9223" max="9462" width="11.85546875" style="8"/>
    <col min="9463" max="9463" width="26.85546875" style="8" customWidth="1"/>
    <col min="9464" max="9465" width="12" style="8" customWidth="1"/>
    <col min="9466" max="9466" width="6.5703125" style="8" customWidth="1"/>
    <col min="9467" max="9478" width="12" style="8" customWidth="1"/>
    <col min="9479" max="9718" width="11.85546875" style="8"/>
    <col min="9719" max="9719" width="26.85546875" style="8" customWidth="1"/>
    <col min="9720" max="9721" width="12" style="8" customWidth="1"/>
    <col min="9722" max="9722" width="6.5703125" style="8" customWidth="1"/>
    <col min="9723" max="9734" width="12" style="8" customWidth="1"/>
    <col min="9735" max="9974" width="11.85546875" style="8"/>
    <col min="9975" max="9975" width="26.85546875" style="8" customWidth="1"/>
    <col min="9976" max="9977" width="12" style="8" customWidth="1"/>
    <col min="9978" max="9978" width="6.5703125" style="8" customWidth="1"/>
    <col min="9979" max="9990" width="12" style="8" customWidth="1"/>
    <col min="9991" max="10230" width="11.85546875" style="8"/>
    <col min="10231" max="10231" width="26.85546875" style="8" customWidth="1"/>
    <col min="10232" max="10233" width="12" style="8" customWidth="1"/>
    <col min="10234" max="10234" width="6.5703125" style="8" customWidth="1"/>
    <col min="10235" max="10246" width="12" style="8" customWidth="1"/>
    <col min="10247" max="10486" width="11.85546875" style="8"/>
    <col min="10487" max="10487" width="26.85546875" style="8" customWidth="1"/>
    <col min="10488" max="10489" width="12" style="8" customWidth="1"/>
    <col min="10490" max="10490" width="6.5703125" style="8" customWidth="1"/>
    <col min="10491" max="10502" width="12" style="8" customWidth="1"/>
    <col min="10503" max="10742" width="11.85546875" style="8"/>
    <col min="10743" max="10743" width="26.85546875" style="8" customWidth="1"/>
    <col min="10744" max="10745" width="12" style="8" customWidth="1"/>
    <col min="10746" max="10746" width="6.5703125" style="8" customWidth="1"/>
    <col min="10747" max="10758" width="12" style="8" customWidth="1"/>
    <col min="10759" max="10998" width="11.85546875" style="8"/>
    <col min="10999" max="10999" width="26.85546875" style="8" customWidth="1"/>
    <col min="11000" max="11001" width="12" style="8" customWidth="1"/>
    <col min="11002" max="11002" width="6.5703125" style="8" customWidth="1"/>
    <col min="11003" max="11014" width="12" style="8" customWidth="1"/>
    <col min="11015" max="11254" width="11.85546875" style="8"/>
    <col min="11255" max="11255" width="26.85546875" style="8" customWidth="1"/>
    <col min="11256" max="11257" width="12" style="8" customWidth="1"/>
    <col min="11258" max="11258" width="6.5703125" style="8" customWidth="1"/>
    <col min="11259" max="11270" width="12" style="8" customWidth="1"/>
    <col min="11271" max="11510" width="11.85546875" style="8"/>
    <col min="11511" max="11511" width="26.85546875" style="8" customWidth="1"/>
    <col min="11512" max="11513" width="12" style="8" customWidth="1"/>
    <col min="11514" max="11514" width="6.5703125" style="8" customWidth="1"/>
    <col min="11515" max="11526" width="12" style="8" customWidth="1"/>
    <col min="11527" max="11766" width="11.85546875" style="8"/>
    <col min="11767" max="11767" width="26.85546875" style="8" customWidth="1"/>
    <col min="11768" max="11769" width="12" style="8" customWidth="1"/>
    <col min="11770" max="11770" width="6.5703125" style="8" customWidth="1"/>
    <col min="11771" max="11782" width="12" style="8" customWidth="1"/>
    <col min="11783" max="12022" width="11.85546875" style="8"/>
    <col min="12023" max="12023" width="26.85546875" style="8" customWidth="1"/>
    <col min="12024" max="12025" width="12" style="8" customWidth="1"/>
    <col min="12026" max="12026" width="6.5703125" style="8" customWidth="1"/>
    <col min="12027" max="12038" width="12" style="8" customWidth="1"/>
    <col min="12039" max="12278" width="11.85546875" style="8"/>
    <col min="12279" max="12279" width="26.85546875" style="8" customWidth="1"/>
    <col min="12280" max="12281" width="12" style="8" customWidth="1"/>
    <col min="12282" max="12282" width="6.5703125" style="8" customWidth="1"/>
    <col min="12283" max="12294" width="12" style="8" customWidth="1"/>
    <col min="12295" max="12534" width="11.85546875" style="8"/>
    <col min="12535" max="12535" width="26.85546875" style="8" customWidth="1"/>
    <col min="12536" max="12537" width="12" style="8" customWidth="1"/>
    <col min="12538" max="12538" width="6.5703125" style="8" customWidth="1"/>
    <col min="12539" max="12550" width="12" style="8" customWidth="1"/>
    <col min="12551" max="12790" width="11.85546875" style="8"/>
    <col min="12791" max="12791" width="26.85546875" style="8" customWidth="1"/>
    <col min="12792" max="12793" width="12" style="8" customWidth="1"/>
    <col min="12794" max="12794" width="6.5703125" style="8" customWidth="1"/>
    <col min="12795" max="12806" width="12" style="8" customWidth="1"/>
    <col min="12807" max="13046" width="11.85546875" style="8"/>
    <col min="13047" max="13047" width="26.85546875" style="8" customWidth="1"/>
    <col min="13048" max="13049" width="12" style="8" customWidth="1"/>
    <col min="13050" max="13050" width="6.5703125" style="8" customWidth="1"/>
    <col min="13051" max="13062" width="12" style="8" customWidth="1"/>
    <col min="13063" max="13302" width="11.85546875" style="8"/>
    <col min="13303" max="13303" width="26.85546875" style="8" customWidth="1"/>
    <col min="13304" max="13305" width="12" style="8" customWidth="1"/>
    <col min="13306" max="13306" width="6.5703125" style="8" customWidth="1"/>
    <col min="13307" max="13318" width="12" style="8" customWidth="1"/>
    <col min="13319" max="13558" width="11.85546875" style="8"/>
    <col min="13559" max="13559" width="26.85546875" style="8" customWidth="1"/>
    <col min="13560" max="13561" width="12" style="8" customWidth="1"/>
    <col min="13562" max="13562" width="6.5703125" style="8" customWidth="1"/>
    <col min="13563" max="13574" width="12" style="8" customWidth="1"/>
    <col min="13575" max="13814" width="11.85546875" style="8"/>
    <col min="13815" max="13815" width="26.85546875" style="8" customWidth="1"/>
    <col min="13816" max="13817" width="12" style="8" customWidth="1"/>
    <col min="13818" max="13818" width="6.5703125" style="8" customWidth="1"/>
    <col min="13819" max="13830" width="12" style="8" customWidth="1"/>
    <col min="13831" max="14070" width="11.85546875" style="8"/>
    <col min="14071" max="14071" width="26.85546875" style="8" customWidth="1"/>
    <col min="14072" max="14073" width="12" style="8" customWidth="1"/>
    <col min="14074" max="14074" width="6.5703125" style="8" customWidth="1"/>
    <col min="14075" max="14086" width="12" style="8" customWidth="1"/>
    <col min="14087" max="14326" width="11.85546875" style="8"/>
    <col min="14327" max="14327" width="26.85546875" style="8" customWidth="1"/>
    <col min="14328" max="14329" width="12" style="8" customWidth="1"/>
    <col min="14330" max="14330" width="6.5703125" style="8" customWidth="1"/>
    <col min="14331" max="14342" width="12" style="8" customWidth="1"/>
    <col min="14343" max="14582" width="11.85546875" style="8"/>
    <col min="14583" max="14583" width="26.85546875" style="8" customWidth="1"/>
    <col min="14584" max="14585" width="12" style="8" customWidth="1"/>
    <col min="14586" max="14586" width="6.5703125" style="8" customWidth="1"/>
    <col min="14587" max="14598" width="12" style="8" customWidth="1"/>
    <col min="14599" max="14838" width="11.85546875" style="8"/>
    <col min="14839" max="14839" width="26.85546875" style="8" customWidth="1"/>
    <col min="14840" max="14841" width="12" style="8" customWidth="1"/>
    <col min="14842" max="14842" width="6.5703125" style="8" customWidth="1"/>
    <col min="14843" max="14854" width="12" style="8" customWidth="1"/>
    <col min="14855" max="15094" width="11.85546875" style="8"/>
    <col min="15095" max="15095" width="26.85546875" style="8" customWidth="1"/>
    <col min="15096" max="15097" width="12" style="8" customWidth="1"/>
    <col min="15098" max="15098" width="6.5703125" style="8" customWidth="1"/>
    <col min="15099" max="15110" width="12" style="8" customWidth="1"/>
    <col min="15111" max="15350" width="11.85546875" style="8"/>
    <col min="15351" max="15351" width="26.85546875" style="8" customWidth="1"/>
    <col min="15352" max="15353" width="12" style="8" customWidth="1"/>
    <col min="15354" max="15354" width="6.5703125" style="8" customWidth="1"/>
    <col min="15355" max="15366" width="12" style="8" customWidth="1"/>
    <col min="15367" max="15606" width="11.85546875" style="8"/>
    <col min="15607" max="15607" width="26.85546875" style="8" customWidth="1"/>
    <col min="15608" max="15609" width="12" style="8" customWidth="1"/>
    <col min="15610" max="15610" width="6.5703125" style="8" customWidth="1"/>
    <col min="15611" max="15622" width="12" style="8" customWidth="1"/>
    <col min="15623" max="15862" width="11.85546875" style="8"/>
    <col min="15863" max="15863" width="26.85546875" style="8" customWidth="1"/>
    <col min="15864" max="15865" width="12" style="8" customWidth="1"/>
    <col min="15866" max="15866" width="6.5703125" style="8" customWidth="1"/>
    <col min="15867" max="15878" width="12" style="8" customWidth="1"/>
    <col min="15879" max="16118" width="11.85546875" style="8"/>
    <col min="16119" max="16119" width="26.85546875" style="8" customWidth="1"/>
    <col min="16120" max="16121" width="12" style="8" customWidth="1"/>
    <col min="16122" max="16122" width="6.5703125" style="8" customWidth="1"/>
    <col min="16123" max="16134" width="12" style="8" customWidth="1"/>
    <col min="16135" max="16384" width="11.85546875" style="8"/>
  </cols>
  <sheetData>
    <row r="1" spans="1:18" s="43" customFormat="1" ht="12.75">
      <c r="E1" s="106"/>
      <c r="F1" s="52"/>
      <c r="G1" s="52"/>
    </row>
    <row r="2" spans="1:18" s="43" customFormat="1" ht="12.75">
      <c r="E2" s="106"/>
      <c r="F2" s="52"/>
      <c r="G2" s="52"/>
    </row>
    <row r="3" spans="1:18" s="43" customFormat="1" ht="12.75">
      <c r="E3" s="106"/>
      <c r="F3" s="52"/>
      <c r="G3" s="52"/>
    </row>
    <row r="4" spans="1:18" s="43" customFormat="1" ht="11.25" customHeight="1">
      <c r="D4" s="106"/>
      <c r="E4" s="52"/>
      <c r="F4" s="52"/>
    </row>
    <row r="5" spans="1:18" s="43" customFormat="1" ht="12.75">
      <c r="D5" s="106"/>
      <c r="E5" s="52"/>
      <c r="F5" s="52"/>
    </row>
    <row r="6" spans="1:18" s="43" customFormat="1" ht="12.75">
      <c r="D6" s="106"/>
      <c r="E6" s="52"/>
      <c r="F6" s="52"/>
      <c r="G6" s="49"/>
      <c r="H6" s="48"/>
    </row>
    <row r="7" spans="1:18" s="43" customFormat="1" ht="31.5" customHeight="1">
      <c r="A7" s="299" t="s">
        <v>111</v>
      </c>
      <c r="B7" s="299"/>
      <c r="C7" s="299"/>
      <c r="D7" s="299"/>
      <c r="E7" s="299"/>
      <c r="F7" s="299"/>
      <c r="G7" s="299"/>
      <c r="H7" s="299"/>
      <c r="I7" s="299"/>
      <c r="J7" s="299"/>
      <c r="K7" s="299"/>
      <c r="L7" s="299"/>
      <c r="M7" s="299"/>
      <c r="N7" s="299"/>
      <c r="O7" s="299"/>
      <c r="P7" s="299"/>
      <c r="Q7" s="299"/>
      <c r="R7" s="299"/>
    </row>
    <row r="8" spans="1:18" s="43" customFormat="1" ht="21">
      <c r="A8" s="103">
        <f>'KCM2 NB'!A8</f>
        <v>44896</v>
      </c>
      <c r="B8" s="295">
        <v>44494</v>
      </c>
      <c r="C8" s="295"/>
      <c r="D8" s="295"/>
      <c r="E8" s="52"/>
      <c r="F8" s="52"/>
    </row>
    <row r="9" spans="1:18" s="43" customFormat="1" ht="25.5" customHeight="1">
      <c r="A9" s="46" t="s">
        <v>112</v>
      </c>
      <c r="B9" s="46"/>
      <c r="C9" s="45"/>
      <c r="D9" s="107"/>
      <c r="E9" s="53"/>
      <c r="F9" s="77"/>
      <c r="G9" s="44"/>
      <c r="H9" s="44"/>
      <c r="I9" s="44"/>
      <c r="J9" s="44"/>
      <c r="K9" s="44"/>
      <c r="N9" s="44"/>
    </row>
    <row r="10" spans="1:18" s="34" customFormat="1" ht="15">
      <c r="A10" s="42"/>
      <c r="B10" s="42"/>
      <c r="C10" s="42"/>
      <c r="D10" s="108"/>
      <c r="E10" s="54" t="s">
        <v>41</v>
      </c>
      <c r="F10" s="102" t="s">
        <v>18</v>
      </c>
      <c r="G10" s="303" t="s">
        <v>113</v>
      </c>
      <c r="H10" s="301"/>
      <c r="I10" s="301"/>
      <c r="J10" s="301"/>
      <c r="K10" s="301"/>
      <c r="L10" s="301"/>
      <c r="M10" s="301"/>
      <c r="N10" s="301"/>
      <c r="O10" s="301"/>
      <c r="P10" s="301"/>
      <c r="Q10" s="301"/>
      <c r="R10" s="301"/>
    </row>
    <row r="11" spans="1:18" s="34" customFormat="1" ht="15">
      <c r="A11" s="39" t="s">
        <v>48</v>
      </c>
      <c r="B11" s="39" t="s">
        <v>49</v>
      </c>
      <c r="C11" s="39" t="s">
        <v>50</v>
      </c>
      <c r="D11" s="109" t="s">
        <v>51</v>
      </c>
      <c r="E11" s="55" t="s">
        <v>52</v>
      </c>
      <c r="F11" s="95" t="s">
        <v>93</v>
      </c>
      <c r="G11" s="131" t="s">
        <v>114</v>
      </c>
      <c r="H11" s="300" t="s">
        <v>115</v>
      </c>
      <c r="I11" s="301"/>
      <c r="J11" s="301"/>
      <c r="K11" s="301"/>
      <c r="L11" s="302"/>
      <c r="M11" s="300" t="s">
        <v>116</v>
      </c>
      <c r="N11" s="301"/>
      <c r="O11" s="301"/>
      <c r="P11" s="301"/>
      <c r="Q11" s="302"/>
      <c r="R11" s="122" t="s">
        <v>117</v>
      </c>
    </row>
    <row r="12" spans="1:18" s="34" customFormat="1" ht="15">
      <c r="A12" s="39"/>
      <c r="B12" s="39"/>
      <c r="C12" s="39"/>
      <c r="D12" s="109"/>
      <c r="E12" s="55"/>
      <c r="F12" s="95"/>
      <c r="G12" s="99" t="s">
        <v>118</v>
      </c>
      <c r="H12" s="75" t="s">
        <v>119</v>
      </c>
      <c r="I12" s="75" t="s">
        <v>120</v>
      </c>
      <c r="J12" s="75" t="s">
        <v>121</v>
      </c>
      <c r="K12" s="75" t="s">
        <v>122</v>
      </c>
      <c r="L12" s="75" t="s">
        <v>123</v>
      </c>
      <c r="M12" s="75" t="s">
        <v>123</v>
      </c>
      <c r="N12" s="75" t="s">
        <v>122</v>
      </c>
      <c r="O12" s="75" t="s">
        <v>124</v>
      </c>
      <c r="P12" s="75" t="s">
        <v>121</v>
      </c>
      <c r="Q12" s="75" t="s">
        <v>120</v>
      </c>
      <c r="R12" s="75" t="s">
        <v>125</v>
      </c>
    </row>
    <row r="13" spans="1:18" s="34" customFormat="1" ht="30">
      <c r="A13" s="39"/>
      <c r="B13" s="39"/>
      <c r="C13" s="40"/>
      <c r="D13" s="109"/>
      <c r="E13" s="55"/>
      <c r="F13" s="95"/>
      <c r="G13" s="100" t="s">
        <v>126</v>
      </c>
      <c r="H13" s="76" t="s">
        <v>127</v>
      </c>
      <c r="I13" s="76" t="s">
        <v>128</v>
      </c>
      <c r="J13" s="76" t="s">
        <v>129</v>
      </c>
      <c r="K13" s="80" t="s">
        <v>130</v>
      </c>
      <c r="L13" s="80" t="s">
        <v>131</v>
      </c>
      <c r="M13" s="80" t="s">
        <v>132</v>
      </c>
      <c r="N13" s="80" t="s">
        <v>133</v>
      </c>
      <c r="O13" s="80" t="s">
        <v>134</v>
      </c>
      <c r="P13" s="80" t="s">
        <v>135</v>
      </c>
      <c r="Q13" s="80" t="s">
        <v>136</v>
      </c>
      <c r="R13" s="76" t="s">
        <v>137</v>
      </c>
    </row>
    <row r="14" spans="1:18" s="34" customFormat="1" ht="15">
      <c r="A14" s="38"/>
      <c r="B14" s="38"/>
      <c r="C14" s="38"/>
      <c r="D14" s="110"/>
      <c r="E14" s="56"/>
      <c r="F14" s="126">
        <f>(F28-E28)</f>
        <v>2</v>
      </c>
      <c r="G14" s="127">
        <f>(G28-E28)</f>
        <v>20</v>
      </c>
      <c r="H14" s="128">
        <f>(H28-E28)</f>
        <v>23</v>
      </c>
      <c r="I14" s="128">
        <f>(I28-E28)</f>
        <v>24</v>
      </c>
      <c r="J14" s="128">
        <f>(J28-E28)</f>
        <v>25</v>
      </c>
      <c r="K14" s="128">
        <f>(K28-E28)</f>
        <v>26</v>
      </c>
      <c r="L14" s="128">
        <f>(L28-E28)</f>
        <v>27</v>
      </c>
      <c r="M14" s="128">
        <f>(M28-E28)</f>
        <v>21</v>
      </c>
      <c r="N14" s="128">
        <f>(N28-E28)</f>
        <v>22</v>
      </c>
      <c r="O14" s="128">
        <f>(O28-E28)</f>
        <v>23</v>
      </c>
      <c r="P14" s="128">
        <f>(P28-E28)</f>
        <v>24</v>
      </c>
      <c r="Q14" s="128">
        <f>(Q28-E28)</f>
        <v>25</v>
      </c>
      <c r="R14" s="128">
        <f>(R28-E28)</f>
        <v>20</v>
      </c>
    </row>
    <row r="15" spans="1:18" s="34" customFormat="1" ht="24.95" customHeight="1">
      <c r="A15" s="138" t="str">
        <f>'CM3 NB'!A15</f>
        <v>TSL SHEKOU</v>
      </c>
      <c r="B15" s="138" t="str">
        <f>'CM3 NB'!B15</f>
        <v>TBA</v>
      </c>
      <c r="C15" s="138" t="str">
        <f>'CM3 NB'!C15</f>
        <v>TBA</v>
      </c>
      <c r="D15" s="123">
        <f>'CM3 NB'!D15</f>
        <v>44930</v>
      </c>
      <c r="E15" s="137">
        <f>'CM3 NB'!E15</f>
        <v>44930</v>
      </c>
      <c r="F15" s="296" t="s">
        <v>188</v>
      </c>
      <c r="G15" s="297"/>
      <c r="H15" s="297"/>
      <c r="I15" s="297"/>
      <c r="J15" s="297"/>
      <c r="K15" s="297"/>
      <c r="L15" s="297"/>
      <c r="M15" s="297"/>
      <c r="N15" s="297"/>
      <c r="O15" s="297"/>
      <c r="P15" s="297"/>
      <c r="Q15" s="297"/>
      <c r="R15" s="298"/>
    </row>
    <row r="16" spans="1:18" s="34" customFormat="1" ht="24.95" customHeight="1">
      <c r="A16" s="138" t="str">
        <f>'CM3 NB'!A16</f>
        <v>IAL TBN</v>
      </c>
      <c r="B16" s="138" t="str">
        <f>'CM3 NB'!B16</f>
        <v>TBA</v>
      </c>
      <c r="C16" s="138" t="str">
        <f>'CM3 NB'!C16</f>
        <v>TBA</v>
      </c>
      <c r="D16" s="123">
        <f>'CM3 NB'!D16</f>
        <v>44937</v>
      </c>
      <c r="E16" s="137">
        <f>'CM3 NB'!E16</f>
        <v>44937</v>
      </c>
      <c r="F16" s="296" t="s">
        <v>188</v>
      </c>
      <c r="G16" s="297"/>
      <c r="H16" s="297"/>
      <c r="I16" s="297"/>
      <c r="J16" s="297"/>
      <c r="K16" s="297"/>
      <c r="L16" s="297"/>
      <c r="M16" s="297"/>
      <c r="N16" s="297"/>
      <c r="O16" s="297"/>
      <c r="P16" s="297"/>
      <c r="Q16" s="297"/>
      <c r="R16" s="298"/>
    </row>
    <row r="17" spans="1:18" s="34" customFormat="1" ht="24.95" customHeight="1">
      <c r="A17" s="133" t="str">
        <f>'CM3 NB'!A17</f>
        <v>STRUCTURAL BLANK</v>
      </c>
      <c r="B17" s="133">
        <f>'CM3 NB'!B17</f>
        <v>0</v>
      </c>
      <c r="C17" s="133">
        <f>'CM3 NB'!C17</f>
        <v>0</v>
      </c>
      <c r="D17" s="135">
        <f>'CM3 NB'!D17</f>
        <v>0</v>
      </c>
      <c r="E17" s="296">
        <f>'CM3 NB'!E17</f>
        <v>0</v>
      </c>
      <c r="F17" s="297"/>
      <c r="G17" s="297"/>
      <c r="H17" s="297"/>
      <c r="I17" s="297"/>
      <c r="J17" s="297"/>
      <c r="K17" s="297"/>
      <c r="L17" s="297"/>
      <c r="M17" s="297"/>
      <c r="N17" s="297"/>
      <c r="O17" s="297"/>
      <c r="P17" s="297"/>
      <c r="Q17" s="297"/>
      <c r="R17" s="298"/>
    </row>
    <row r="18" spans="1:18" s="34" customFormat="1" ht="24.95" customHeight="1">
      <c r="A18" s="138" t="str">
        <f>'CM3 NB'!A18</f>
        <v>ESL TBN</v>
      </c>
      <c r="B18" s="138" t="str">
        <f>'CM3 NB'!B18</f>
        <v>TBA</v>
      </c>
      <c r="C18" s="138" t="str">
        <f>'CM3 NB'!C18</f>
        <v>TBA</v>
      </c>
      <c r="D18" s="123">
        <f>'CM3 NB'!D18</f>
        <v>44951</v>
      </c>
      <c r="E18" s="137">
        <f>'CM3 NB'!E18</f>
        <v>44951</v>
      </c>
      <c r="F18" s="296" t="s">
        <v>188</v>
      </c>
      <c r="G18" s="297"/>
      <c r="H18" s="297"/>
      <c r="I18" s="297"/>
      <c r="J18" s="297"/>
      <c r="K18" s="297"/>
      <c r="L18" s="297"/>
      <c r="M18" s="297"/>
      <c r="N18" s="297"/>
      <c r="O18" s="297"/>
      <c r="P18" s="297"/>
      <c r="Q18" s="297"/>
      <c r="R18" s="298"/>
    </row>
    <row r="19" spans="1:18" s="34" customFormat="1" ht="24.95" customHeight="1">
      <c r="A19" s="138" t="str">
        <f>'CM3 NB'!A19</f>
        <v>TSL SHEKOU</v>
      </c>
      <c r="B19" s="138" t="str">
        <f>'CM3 NB'!B19</f>
        <v>TBA</v>
      </c>
      <c r="C19" s="138" t="str">
        <f>'CM3 NB'!C19</f>
        <v>TBA</v>
      </c>
      <c r="D19" s="123">
        <f>'CM3 NB'!D19</f>
        <v>44958</v>
      </c>
      <c r="E19" s="137">
        <f>'CM3 NB'!E19</f>
        <v>44958</v>
      </c>
      <c r="F19" s="296" t="s">
        <v>188</v>
      </c>
      <c r="G19" s="297"/>
      <c r="H19" s="297"/>
      <c r="I19" s="297"/>
      <c r="J19" s="297"/>
      <c r="K19" s="297"/>
      <c r="L19" s="297"/>
      <c r="M19" s="297"/>
      <c r="N19" s="297"/>
      <c r="O19" s="297"/>
      <c r="P19" s="297"/>
      <c r="Q19" s="297"/>
      <c r="R19" s="298"/>
    </row>
    <row r="20" spans="1:18" s="34" customFormat="1" ht="24.95" customHeight="1">
      <c r="A20" s="138" t="str">
        <f>'CM3 NB'!A20</f>
        <v>IAL TBN</v>
      </c>
      <c r="B20" s="138" t="str">
        <f>'CM3 NB'!B20</f>
        <v>TBA</v>
      </c>
      <c r="C20" s="138" t="str">
        <f>'CM3 NB'!C20</f>
        <v>TBA</v>
      </c>
      <c r="D20" s="123">
        <f>'CM3 NB'!D20</f>
        <v>44965</v>
      </c>
      <c r="E20" s="137">
        <f>'CM3 NB'!E20</f>
        <v>44965</v>
      </c>
      <c r="F20" s="296" t="s">
        <v>188</v>
      </c>
      <c r="G20" s="297"/>
      <c r="H20" s="297"/>
      <c r="I20" s="297"/>
      <c r="J20" s="297"/>
      <c r="K20" s="297"/>
      <c r="L20" s="297"/>
      <c r="M20" s="297"/>
      <c r="N20" s="297"/>
      <c r="O20" s="297"/>
      <c r="P20" s="297"/>
      <c r="Q20" s="297"/>
      <c r="R20" s="298"/>
    </row>
    <row r="21" spans="1:18" s="34" customFormat="1" ht="24.95" customHeight="1">
      <c r="A21" s="138" t="str">
        <f>'CM3 NB'!A21</f>
        <v>STRUCTURAL BLANK</v>
      </c>
      <c r="B21" s="138">
        <f>'CM3 NB'!B21</f>
        <v>0</v>
      </c>
      <c r="C21" s="138">
        <f>'CM3 NB'!C21</f>
        <v>0</v>
      </c>
      <c r="D21" s="111">
        <f>'CM3 NB'!D21</f>
        <v>0</v>
      </c>
      <c r="E21" s="136">
        <f>'CM3 NB'!E21</f>
        <v>0</v>
      </c>
      <c r="F21" s="296" t="s">
        <v>188</v>
      </c>
      <c r="G21" s="297"/>
      <c r="H21" s="297"/>
      <c r="I21" s="297"/>
      <c r="J21" s="297"/>
      <c r="K21" s="297"/>
      <c r="L21" s="297"/>
      <c r="M21" s="297"/>
      <c r="N21" s="297"/>
      <c r="O21" s="297"/>
      <c r="P21" s="297"/>
      <c r="Q21" s="297"/>
      <c r="R21" s="298"/>
    </row>
    <row r="22" spans="1:18" s="34" customFormat="1" ht="24.95" customHeight="1">
      <c r="A22" s="138" t="str">
        <f>'CM3 NB'!A22</f>
        <v>ESL TBN</v>
      </c>
      <c r="B22" s="138" t="str">
        <f>'CM3 NB'!B22</f>
        <v>TBA</v>
      </c>
      <c r="C22" s="138" t="str">
        <f>'CM3 NB'!C22</f>
        <v>TBA</v>
      </c>
      <c r="D22" s="123">
        <f>'CM3 NB'!D22</f>
        <v>44979</v>
      </c>
      <c r="E22" s="137">
        <f>'CM3 NB'!E22</f>
        <v>44979</v>
      </c>
      <c r="F22" s="97">
        <f>'CM3 NB'!F22</f>
        <v>44981</v>
      </c>
      <c r="G22" s="101">
        <f t="shared" ref="G22:G23" si="0">E22+20</f>
        <v>44999</v>
      </c>
      <c r="H22" s="35">
        <f t="shared" ref="H22:H23" si="1">E22+23</f>
        <v>45002</v>
      </c>
      <c r="I22" s="35">
        <f t="shared" ref="I22:I23" si="2">E22+24</f>
        <v>45003</v>
      </c>
      <c r="J22" s="35">
        <f t="shared" ref="J22:J23" si="3">E22+25</f>
        <v>45004</v>
      </c>
      <c r="K22" s="35">
        <f t="shared" ref="K22:K23" si="4">E22+26</f>
        <v>45005</v>
      </c>
      <c r="L22" s="35">
        <f t="shared" ref="L22:L23" si="5">E22+27</f>
        <v>45006</v>
      </c>
      <c r="M22" s="35">
        <f t="shared" ref="M22:M23" si="6">E22+21</f>
        <v>45000</v>
      </c>
      <c r="N22" s="35">
        <f t="shared" ref="N22:N23" si="7">E22+22</f>
        <v>45001</v>
      </c>
      <c r="O22" s="35">
        <f t="shared" ref="O22:O23" si="8">E22+23</f>
        <v>45002</v>
      </c>
      <c r="P22" s="35">
        <f t="shared" ref="P22:P23" si="9">E22+24</f>
        <v>45003</v>
      </c>
      <c r="Q22" s="35">
        <f t="shared" ref="Q22:Q23" si="10">E22+25</f>
        <v>45004</v>
      </c>
      <c r="R22" s="35">
        <f t="shared" ref="R22:R23" si="11">E22+20</f>
        <v>44999</v>
      </c>
    </row>
    <row r="23" spans="1:18" s="34" customFormat="1" ht="24.95" customHeight="1">
      <c r="A23" s="138" t="str">
        <f>'CM3 NB'!A23</f>
        <v>TSL SHEKOU</v>
      </c>
      <c r="B23" s="138" t="str">
        <f>'CM3 NB'!B23</f>
        <v>TBA</v>
      </c>
      <c r="C23" s="138" t="str">
        <f>'CM3 NB'!C23</f>
        <v>TBA</v>
      </c>
      <c r="D23" s="111">
        <f>'CM3 NB'!D23</f>
        <v>44986</v>
      </c>
      <c r="E23" s="36">
        <f>'CM3 NB'!E23</f>
        <v>44986</v>
      </c>
      <c r="F23" s="97">
        <f>'CM3 NB'!F23</f>
        <v>44988</v>
      </c>
      <c r="G23" s="101">
        <f t="shared" si="0"/>
        <v>45006</v>
      </c>
      <c r="H23" s="35">
        <f t="shared" si="1"/>
        <v>45009</v>
      </c>
      <c r="I23" s="35">
        <f t="shared" si="2"/>
        <v>45010</v>
      </c>
      <c r="J23" s="35">
        <f t="shared" si="3"/>
        <v>45011</v>
      </c>
      <c r="K23" s="35">
        <f t="shared" si="4"/>
        <v>45012</v>
      </c>
      <c r="L23" s="35">
        <f t="shared" si="5"/>
        <v>45013</v>
      </c>
      <c r="M23" s="35">
        <f t="shared" si="6"/>
        <v>45007</v>
      </c>
      <c r="N23" s="35">
        <f t="shared" si="7"/>
        <v>45008</v>
      </c>
      <c r="O23" s="35">
        <f t="shared" si="8"/>
        <v>45009</v>
      </c>
      <c r="P23" s="35">
        <f t="shared" si="9"/>
        <v>45010</v>
      </c>
      <c r="Q23" s="35">
        <f t="shared" si="10"/>
        <v>45011</v>
      </c>
      <c r="R23" s="35">
        <f t="shared" si="11"/>
        <v>45006</v>
      </c>
    </row>
    <row r="24" spans="1:18" s="34" customFormat="1" ht="24.95" customHeight="1">
      <c r="A24" s="138" t="str">
        <f>'CM3 NB'!A24</f>
        <v>IAL TBN</v>
      </c>
      <c r="B24" s="138" t="str">
        <f>'CM3 NB'!B24</f>
        <v>TBA</v>
      </c>
      <c r="C24" s="138" t="str">
        <f>'CM3 NB'!C24</f>
        <v>TBA</v>
      </c>
      <c r="D24" s="111">
        <f>'CM3 NB'!D24</f>
        <v>44993</v>
      </c>
      <c r="E24" s="36">
        <f>'CM3 NB'!E24</f>
        <v>44993</v>
      </c>
      <c r="F24" s="97">
        <f>'CM3 NB'!F24</f>
        <v>44995</v>
      </c>
      <c r="G24" s="101">
        <f t="shared" ref="G24:G28" si="12">E24+20</f>
        <v>45013</v>
      </c>
      <c r="H24" s="35">
        <f t="shared" ref="H24:H28" si="13">E24+23</f>
        <v>45016</v>
      </c>
      <c r="I24" s="35">
        <f t="shared" ref="I24:I28" si="14">E24+24</f>
        <v>45017</v>
      </c>
      <c r="J24" s="35">
        <f t="shared" ref="J24:J28" si="15">E24+25</f>
        <v>45018</v>
      </c>
      <c r="K24" s="35">
        <f t="shared" ref="K24:K28" si="16">E24+26</f>
        <v>45019</v>
      </c>
      <c r="L24" s="35">
        <f t="shared" ref="L24:L28" si="17">E24+27</f>
        <v>45020</v>
      </c>
      <c r="M24" s="35">
        <f t="shared" ref="M24:M28" si="18">E24+21</f>
        <v>45014</v>
      </c>
      <c r="N24" s="35">
        <f t="shared" ref="N24:N28" si="19">E24+22</f>
        <v>45015</v>
      </c>
      <c r="O24" s="35">
        <f t="shared" ref="O24:O28" si="20">E24+23</f>
        <v>45016</v>
      </c>
      <c r="P24" s="35">
        <f t="shared" ref="P24:P28" si="21">E24+24</f>
        <v>45017</v>
      </c>
      <c r="Q24" s="35">
        <f t="shared" ref="Q24:Q28" si="22">E24+25</f>
        <v>45018</v>
      </c>
      <c r="R24" s="35">
        <f t="shared" ref="R24:R28" si="23">E24+20</f>
        <v>45013</v>
      </c>
    </row>
    <row r="25" spans="1:18" s="34" customFormat="1" ht="24.95" customHeight="1">
      <c r="A25" s="138" t="str">
        <f>'CM3 NB'!A25</f>
        <v>STRUCTURAL BLANK</v>
      </c>
      <c r="B25" s="138">
        <f>'CM3 NB'!B25</f>
        <v>0</v>
      </c>
      <c r="C25" s="138">
        <f>'CM3 NB'!C25</f>
        <v>0</v>
      </c>
      <c r="D25" s="111">
        <f>'CM3 NB'!D25</f>
        <v>0</v>
      </c>
      <c r="E25" s="36">
        <f>'CM3 NB'!E25</f>
        <v>0</v>
      </c>
      <c r="F25" s="97">
        <f>'CM3 NB'!F25</f>
        <v>0</v>
      </c>
      <c r="G25" s="101">
        <f t="shared" si="12"/>
        <v>20</v>
      </c>
      <c r="H25" s="35">
        <f t="shared" si="13"/>
        <v>23</v>
      </c>
      <c r="I25" s="35">
        <f t="shared" si="14"/>
        <v>24</v>
      </c>
      <c r="J25" s="35">
        <f t="shared" si="15"/>
        <v>25</v>
      </c>
      <c r="K25" s="35">
        <f t="shared" si="16"/>
        <v>26</v>
      </c>
      <c r="L25" s="35">
        <f t="shared" si="17"/>
        <v>27</v>
      </c>
      <c r="M25" s="35">
        <f t="shared" si="18"/>
        <v>21</v>
      </c>
      <c r="N25" s="35">
        <f t="shared" si="19"/>
        <v>22</v>
      </c>
      <c r="O25" s="35">
        <f t="shared" si="20"/>
        <v>23</v>
      </c>
      <c r="P25" s="35">
        <f t="shared" si="21"/>
        <v>24</v>
      </c>
      <c r="Q25" s="35">
        <f t="shared" si="22"/>
        <v>25</v>
      </c>
      <c r="R25" s="35">
        <f t="shared" si="23"/>
        <v>20</v>
      </c>
    </row>
    <row r="26" spans="1:18" s="34" customFormat="1" ht="24.95" customHeight="1">
      <c r="A26" s="138" t="str">
        <f>'CM3 NB'!A26</f>
        <v>ESL TBN</v>
      </c>
      <c r="B26" s="138" t="str">
        <f>'CM3 NB'!B26</f>
        <v>TBA</v>
      </c>
      <c r="C26" s="138" t="str">
        <f>'CM3 NB'!C26</f>
        <v>TBA</v>
      </c>
      <c r="D26" s="111">
        <f>'CM3 NB'!D26</f>
        <v>45007</v>
      </c>
      <c r="E26" s="36">
        <f>'CM3 NB'!E26</f>
        <v>45007</v>
      </c>
      <c r="F26" s="97">
        <f>'CM3 NB'!F26</f>
        <v>45009</v>
      </c>
      <c r="G26" s="101">
        <f t="shared" si="12"/>
        <v>45027</v>
      </c>
      <c r="H26" s="35">
        <f t="shared" si="13"/>
        <v>45030</v>
      </c>
      <c r="I26" s="35">
        <f t="shared" si="14"/>
        <v>45031</v>
      </c>
      <c r="J26" s="35">
        <f t="shared" si="15"/>
        <v>45032</v>
      </c>
      <c r="K26" s="35">
        <f t="shared" si="16"/>
        <v>45033</v>
      </c>
      <c r="L26" s="35">
        <f t="shared" si="17"/>
        <v>45034</v>
      </c>
      <c r="M26" s="35">
        <f t="shared" si="18"/>
        <v>45028</v>
      </c>
      <c r="N26" s="35">
        <f t="shared" si="19"/>
        <v>45029</v>
      </c>
      <c r="O26" s="35">
        <f t="shared" si="20"/>
        <v>45030</v>
      </c>
      <c r="P26" s="35">
        <f t="shared" si="21"/>
        <v>45031</v>
      </c>
      <c r="Q26" s="35">
        <f t="shared" si="22"/>
        <v>45032</v>
      </c>
      <c r="R26" s="35">
        <f t="shared" si="23"/>
        <v>45027</v>
      </c>
    </row>
    <row r="27" spans="1:18" s="34" customFormat="1" ht="24.95" customHeight="1">
      <c r="A27" s="138" t="str">
        <f>'CM3 NB'!A27</f>
        <v>TSL SHEKOU</v>
      </c>
      <c r="B27" s="138" t="str">
        <f>'CM3 NB'!B27</f>
        <v>TBA</v>
      </c>
      <c r="C27" s="138" t="str">
        <f>'CM3 NB'!C27</f>
        <v>TBA</v>
      </c>
      <c r="D27" s="111">
        <f>'CM3 NB'!D27</f>
        <v>45014</v>
      </c>
      <c r="E27" s="36">
        <f>'CM3 NB'!E27</f>
        <v>45014</v>
      </c>
      <c r="F27" s="97">
        <f>'CM3 NB'!F27</f>
        <v>45016</v>
      </c>
      <c r="G27" s="101">
        <f t="shared" si="12"/>
        <v>45034</v>
      </c>
      <c r="H27" s="35">
        <f t="shared" si="13"/>
        <v>45037</v>
      </c>
      <c r="I27" s="35">
        <f t="shared" si="14"/>
        <v>45038</v>
      </c>
      <c r="J27" s="35">
        <f t="shared" si="15"/>
        <v>45039</v>
      </c>
      <c r="K27" s="35">
        <f t="shared" si="16"/>
        <v>45040</v>
      </c>
      <c r="L27" s="35">
        <f t="shared" si="17"/>
        <v>45041</v>
      </c>
      <c r="M27" s="35">
        <f t="shared" si="18"/>
        <v>45035</v>
      </c>
      <c r="N27" s="35">
        <f t="shared" si="19"/>
        <v>45036</v>
      </c>
      <c r="O27" s="35">
        <f t="shared" si="20"/>
        <v>45037</v>
      </c>
      <c r="P27" s="35">
        <f t="shared" si="21"/>
        <v>45038</v>
      </c>
      <c r="Q27" s="35">
        <f t="shared" si="22"/>
        <v>45039</v>
      </c>
      <c r="R27" s="35">
        <f t="shared" si="23"/>
        <v>45034</v>
      </c>
    </row>
    <row r="28" spans="1:18" s="34" customFormat="1" ht="24.95" customHeight="1">
      <c r="A28" s="138" t="str">
        <f>'CM3 NB'!A28</f>
        <v>IAL TBN</v>
      </c>
      <c r="B28" s="138" t="str">
        <f>'CM3 NB'!B28</f>
        <v>TBA</v>
      </c>
      <c r="C28" s="138" t="str">
        <f>'CM3 NB'!C28</f>
        <v>TBA</v>
      </c>
      <c r="D28" s="111">
        <f>'CM3 NB'!D28</f>
        <v>45021</v>
      </c>
      <c r="E28" s="36">
        <f>'CM3 NB'!E28</f>
        <v>45021</v>
      </c>
      <c r="F28" s="97">
        <f>'CM3 NB'!F28</f>
        <v>45023</v>
      </c>
      <c r="G28" s="101">
        <f t="shared" si="12"/>
        <v>45041</v>
      </c>
      <c r="H28" s="35">
        <f t="shared" si="13"/>
        <v>45044</v>
      </c>
      <c r="I28" s="35">
        <f t="shared" si="14"/>
        <v>45045</v>
      </c>
      <c r="J28" s="35">
        <f t="shared" si="15"/>
        <v>45046</v>
      </c>
      <c r="K28" s="35">
        <f t="shared" si="16"/>
        <v>45047</v>
      </c>
      <c r="L28" s="35">
        <f t="shared" si="17"/>
        <v>45048</v>
      </c>
      <c r="M28" s="35">
        <f t="shared" si="18"/>
        <v>45042</v>
      </c>
      <c r="N28" s="35">
        <f t="shared" si="19"/>
        <v>45043</v>
      </c>
      <c r="O28" s="35">
        <f t="shared" si="20"/>
        <v>45044</v>
      </c>
      <c r="P28" s="35">
        <f t="shared" si="21"/>
        <v>45045</v>
      </c>
      <c r="Q28" s="35">
        <f t="shared" si="22"/>
        <v>45046</v>
      </c>
      <c r="R28" s="35">
        <f t="shared" si="23"/>
        <v>45041</v>
      </c>
    </row>
    <row r="29" spans="1:18" s="27" customFormat="1" ht="15">
      <c r="A29" s="33" t="str">
        <f>'KCM2 NB'!A31</f>
        <v>* ABOVE SCHEDULES ARE SUBJECT TO CHANGE WITH/WITHOUT PRIOR NOTICE</v>
      </c>
      <c r="B29" s="33"/>
      <c r="C29" s="30"/>
      <c r="D29" s="30"/>
      <c r="E29" s="112"/>
      <c r="F29" s="57"/>
      <c r="G29" s="57"/>
      <c r="H29" s="50"/>
      <c r="I29" s="51"/>
      <c r="J29" s="51"/>
      <c r="K29" s="51"/>
      <c r="L29" s="51"/>
      <c r="M29" s="51"/>
      <c r="N29" s="51"/>
      <c r="O29" s="51"/>
      <c r="P29" s="51"/>
      <c r="Q29" s="51"/>
    </row>
    <row r="30" spans="1:18" ht="15">
      <c r="A30" s="24" t="str">
        <f>'KCM2 NB'!A32</f>
        <v>*** VESSEL HAVE FULLY BOOKED / SUBJECT TO ROLL OVER ANY CARGO / SUBJECT TO REJECT ANY NEW BOOKING</v>
      </c>
      <c r="B30" s="24"/>
      <c r="C30" s="27"/>
      <c r="D30" s="27"/>
      <c r="G30" s="78"/>
      <c r="H30" s="50"/>
      <c r="I30" s="51"/>
      <c r="J30" s="51"/>
      <c r="K30" s="51"/>
      <c r="L30" s="51"/>
      <c r="M30" s="51"/>
      <c r="N30" s="51"/>
      <c r="O30" s="51"/>
      <c r="P30" s="51"/>
      <c r="Q30" s="51"/>
    </row>
    <row r="31" spans="1:18" ht="15">
      <c r="A31" s="30"/>
      <c r="B31" s="30"/>
      <c r="C31" s="27"/>
      <c r="D31" s="27"/>
      <c r="G31" s="78"/>
      <c r="H31" s="27"/>
      <c r="I31" s="30"/>
      <c r="J31" s="27"/>
      <c r="K31" s="27"/>
    </row>
    <row r="32" spans="1:18" ht="15">
      <c r="A32" s="29" t="s">
        <v>97</v>
      </c>
      <c r="B32" s="29"/>
      <c r="C32" s="27"/>
      <c r="D32" s="27"/>
    </row>
    <row r="33" spans="1:17" ht="15">
      <c r="A33" s="29"/>
      <c r="B33" s="29"/>
      <c r="C33" s="27"/>
      <c r="D33" s="27"/>
    </row>
    <row r="34" spans="1:17" ht="15">
      <c r="A34" s="65" t="s">
        <v>64</v>
      </c>
      <c r="B34" s="29"/>
      <c r="C34" s="27"/>
      <c r="D34" s="27"/>
    </row>
    <row r="35" spans="1:17" ht="15">
      <c r="A35" s="66" t="s">
        <v>138</v>
      </c>
      <c r="B35" s="28"/>
      <c r="C35" s="27"/>
      <c r="D35" s="27"/>
    </row>
    <row r="36" spans="1:17" ht="15">
      <c r="A36" s="66"/>
      <c r="B36" s="28"/>
      <c r="C36" s="27"/>
      <c r="D36" s="27"/>
    </row>
    <row r="37" spans="1:17" ht="15">
      <c r="A37" s="13"/>
      <c r="B37" s="13"/>
      <c r="C37" s="13"/>
      <c r="D37" s="13"/>
      <c r="E37" s="114"/>
      <c r="F37" s="59"/>
      <c r="G37" s="59"/>
      <c r="H37" s="13"/>
      <c r="I37" s="13"/>
      <c r="J37" s="13"/>
      <c r="K37" s="13"/>
      <c r="L37" s="13"/>
      <c r="O37" s="13"/>
    </row>
    <row r="38" spans="1:17" ht="19.7" customHeight="1">
      <c r="A38" s="25" t="str">
        <f>'KCM2 NB'!A44</f>
        <v xml:space="preserve">T.S. Container Lines (M) Sdn Bhd  </v>
      </c>
      <c r="B38" s="11"/>
      <c r="C38" s="10"/>
      <c r="D38" s="10"/>
      <c r="E38" s="115"/>
      <c r="F38" s="60"/>
      <c r="G38" s="59"/>
      <c r="H38" s="13"/>
      <c r="I38" s="13"/>
      <c r="J38" s="13"/>
      <c r="K38" s="13"/>
      <c r="L38" s="13"/>
      <c r="O38" s="13"/>
    </row>
    <row r="39" spans="1:17" ht="15">
      <c r="A39" s="11" t="str">
        <f>'KCM2 NB'!A45</f>
        <v>Suite 11.05, 11TH Floor, MWE Plaza,</v>
      </c>
      <c r="B39" s="11"/>
      <c r="C39" s="10"/>
      <c r="E39" s="116" t="str">
        <f>'KCM2 NB'!E45</f>
        <v xml:space="preserve">BOOKING PLEASE EMAIL TO </v>
      </c>
      <c r="F39" s="61"/>
      <c r="G39" s="62"/>
      <c r="H39" s="13"/>
      <c r="I39" s="13"/>
      <c r="J39" s="13"/>
      <c r="K39" s="13"/>
      <c r="L39" s="13"/>
      <c r="O39" s="13"/>
    </row>
    <row r="40" spans="1:17" ht="15">
      <c r="A40" s="11" t="str">
        <f>'KCM2 NB'!A46</f>
        <v xml:space="preserve">No. 8, Lebuh Farquhar, </v>
      </c>
      <c r="B40" s="11"/>
      <c r="C40" s="24"/>
      <c r="E40" s="116" t="str">
        <f>'KCM2 NB'!E46</f>
        <v>SALES &amp; MARKETING [pen_mktg@tslines.com.my]</v>
      </c>
      <c r="F40" s="61"/>
      <c r="G40" s="62"/>
      <c r="H40" s="13"/>
      <c r="I40" s="13"/>
      <c r="J40" s="13"/>
      <c r="K40" s="13"/>
      <c r="L40" s="13"/>
      <c r="O40" s="13"/>
    </row>
    <row r="41" spans="1:17" ht="15">
      <c r="A41" s="11" t="str">
        <f>'KCM2 NB'!A47</f>
        <v>10200 Penang, Malaysia.</v>
      </c>
      <c r="B41" s="11"/>
      <c r="C41" s="22"/>
      <c r="E41" s="116" t="str">
        <f>'KCM2 NB'!E47</f>
        <v>CUSTOMER SERVICE [pen_cs@tslines.com.my]</v>
      </c>
      <c r="F41" s="62"/>
      <c r="G41" s="60"/>
      <c r="H41" s="13"/>
      <c r="I41" s="13"/>
      <c r="J41" s="13"/>
      <c r="K41" s="13"/>
      <c r="L41" s="13"/>
      <c r="O41" s="13"/>
    </row>
    <row r="42" spans="1:17" ht="15">
      <c r="A42" s="11" t="str">
        <f>'KCM2 NB'!A48</f>
        <v>Tel : 604-262 8808 (Hunting Lines)</v>
      </c>
      <c r="B42" s="11"/>
      <c r="C42" s="11"/>
      <c r="E42" s="116" t="str">
        <f>'KCM2 NB'!E48</f>
        <v>SI/BL RELATED ISSUE [pen_exp_doc@tslines.com.my]</v>
      </c>
      <c r="F42" s="62"/>
      <c r="G42" s="60"/>
    </row>
    <row r="43" spans="1:17" ht="15">
      <c r="A43" s="11" t="str">
        <f>'KCM2 NB'!A49</f>
        <v>Fax : 604-262 8803</v>
      </c>
      <c r="B43" s="11"/>
      <c r="C43" s="11"/>
      <c r="E43" s="117"/>
      <c r="F43" s="62"/>
      <c r="G43" s="60"/>
    </row>
    <row r="44" spans="1:17" ht="15">
      <c r="A44" s="20"/>
      <c r="B44" s="19"/>
      <c r="C44" s="11"/>
      <c r="E44" s="118"/>
      <c r="F44" s="62"/>
      <c r="G44" s="60"/>
    </row>
    <row r="45" spans="1:17" ht="15">
      <c r="A45" s="14" t="str">
        <f>'KCM2 NB'!A51</f>
        <v>SALES &amp; MARKETING [pen_mktg@tslines.com.my]</v>
      </c>
      <c r="B45" s="11"/>
      <c r="C45" s="10"/>
      <c r="E45" s="119" t="str">
        <f>'KCM2 NB'!E51</f>
        <v>CUSTOMER SERVICE [pen_cs@tslines.com.my]</v>
      </c>
      <c r="F45" s="63"/>
      <c r="G45" s="63"/>
      <c r="I45" s="14" t="e">
        <f>'KCM2 NB'!#REF!</f>
        <v>#REF!</v>
      </c>
      <c r="K45" s="15"/>
      <c r="L45" s="13"/>
      <c r="M45" s="14" t="e">
        <f>'KCM2 NB'!#REF!</f>
        <v>#REF!</v>
      </c>
      <c r="N45" s="14"/>
      <c r="O45" s="14"/>
      <c r="P45" s="14"/>
      <c r="Q45" s="9"/>
    </row>
    <row r="46" spans="1:17" ht="15">
      <c r="A46" s="13" t="str">
        <f>'KCM2 NB'!A52</f>
        <v xml:space="preserve">Wong Barne Gene </v>
      </c>
      <c r="B46" s="11" t="str">
        <f>'KCM2 NB'!B52</f>
        <v xml:space="preserve">019 - 480 7886 </v>
      </c>
      <c r="C46" s="10"/>
      <c r="E46" s="120" t="str">
        <f>'KCM2 NB'!E52</f>
        <v>Syndy Goy</v>
      </c>
      <c r="G46" s="79" t="str">
        <f>'KCM2 NB'!G52</f>
        <v>012 - 494 2710</v>
      </c>
      <c r="I46" s="13" t="e">
        <f>'KCM2 NB'!#REF!</f>
        <v>#REF!</v>
      </c>
      <c r="K46" s="12" t="e">
        <f>'KCM2 NB'!#REF!</f>
        <v>#REF!</v>
      </c>
      <c r="L46" s="13"/>
      <c r="M46" s="13" t="e">
        <f>'KCM2 NB'!#REF!</f>
        <v>#REF!</v>
      </c>
      <c r="N46" s="13"/>
      <c r="O46" s="13" t="e">
        <f>'KCM2 NB'!#REF!</f>
        <v>#REF!</v>
      </c>
      <c r="P46" s="13"/>
    </row>
    <row r="47" spans="1:17" ht="15">
      <c r="A47" s="10" t="str">
        <f>'KCM2 NB'!A53</f>
        <v>Emily Ng</v>
      </c>
      <c r="B47" s="11" t="str">
        <f>'KCM2 NB'!B53</f>
        <v>010 - 565 0638</v>
      </c>
      <c r="C47" s="10"/>
      <c r="E47" s="120" t="str">
        <f>'KCM2 NB'!E53</f>
        <v>Farhana</v>
      </c>
      <c r="F47" s="64"/>
      <c r="G47" s="64" t="str">
        <f>'KCM2 NB'!G53</f>
        <v>013 - 829 0589</v>
      </c>
      <c r="I47" s="8" t="e">
        <f>'KCM2 NB'!#REF!</f>
        <v>#REF!</v>
      </c>
      <c r="K47" s="8" t="e">
        <f>'KCM2 NB'!#REF!</f>
        <v>#REF!</v>
      </c>
      <c r="L47" s="11"/>
      <c r="M47" s="13" t="e">
        <f>'KCM2 NB'!#REF!</f>
        <v>#REF!</v>
      </c>
      <c r="N47" s="13"/>
      <c r="O47" s="13" t="e">
        <f>'KCM2 NB'!#REF!</f>
        <v>#REF!</v>
      </c>
      <c r="P47" s="10"/>
      <c r="Q47" s="10"/>
    </row>
    <row r="48" spans="1:17" ht="15">
      <c r="A48" s="11" t="str">
        <f>'KCM2 NB'!A54</f>
        <v>Vivian Goh</v>
      </c>
      <c r="B48" s="11" t="str">
        <f>'KCM2 NB'!B54</f>
        <v>012 - 654 5556</v>
      </c>
      <c r="C48" s="10"/>
      <c r="E48" s="120" t="str">
        <f>'KCM2 NB'!E54</f>
        <v>Casey Lim</v>
      </c>
      <c r="F48" s="64"/>
      <c r="G48" s="64" t="str">
        <f>'KCM2 NB'!G54</f>
        <v>012 - 470 1645</v>
      </c>
    </row>
    <row r="49" spans="1:8" ht="15">
      <c r="A49" s="11"/>
      <c r="B49" s="11"/>
      <c r="C49" s="10"/>
      <c r="F49" s="64"/>
    </row>
    <row r="50" spans="1:8" ht="15">
      <c r="F50" s="64"/>
    </row>
    <row r="51" spans="1:8" ht="15">
      <c r="F51" s="64"/>
    </row>
    <row r="52" spans="1:8" ht="15">
      <c r="F52" s="64"/>
    </row>
    <row r="53" spans="1:8" ht="15">
      <c r="A53" s="11"/>
      <c r="B53" s="11"/>
      <c r="C53" s="10"/>
      <c r="D53" s="11"/>
      <c r="E53" s="120"/>
      <c r="F53" s="64"/>
    </row>
    <row r="54" spans="1:8" ht="15">
      <c r="C54" s="11"/>
      <c r="D54" s="10"/>
    </row>
    <row r="55" spans="1:8" ht="15">
      <c r="D55" s="10"/>
    </row>
    <row r="56" spans="1:8" ht="15">
      <c r="E56" s="121"/>
      <c r="F56" s="60"/>
      <c r="G56" s="60"/>
      <c r="H56" s="10"/>
    </row>
  </sheetData>
  <sheetProtection algorithmName="SHA-512" hashValue="B50yykrlQHVkEPKIs6IwpUCpqiQrKvzsissPltmtgFQ3KDG2b05xm4ix1MOy9VMCUPakRTL5QPtDlK34zOwc/g==" saltValue="9qxWrDurlXc34pAT0DcRxw==" spinCount="100000" sheet="1" formatCells="0" formatColumns="0" formatRows="0" sort="0"/>
  <dataConsolidate/>
  <mergeCells count="12">
    <mergeCell ref="F16:R16"/>
    <mergeCell ref="F15:R15"/>
    <mergeCell ref="A7:R7"/>
    <mergeCell ref="B8:D8"/>
    <mergeCell ref="H11:L11"/>
    <mergeCell ref="M11:Q11"/>
    <mergeCell ref="G10:R10"/>
    <mergeCell ref="E17:R17"/>
    <mergeCell ref="F18:R18"/>
    <mergeCell ref="F19:R19"/>
    <mergeCell ref="F20:R20"/>
    <mergeCell ref="F21:R21"/>
  </mergeCells>
  <printOptions horizontalCentered="1"/>
  <pageMargins left="0.25" right="0.25" top="0.25" bottom="0.25" header="0" footer="0"/>
  <pageSetup paperSize="9" scale="61" orientation="landscape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DC5B0D-FA8D-42E3-A458-B7D88B033440}">
  <sheetPr codeName="Sheet4">
    <tabColor rgb="FFFFC000"/>
    <pageSetUpPr fitToPage="1"/>
  </sheetPr>
  <dimension ref="A1:O57"/>
  <sheetViews>
    <sheetView showGridLines="0" showZeros="0" view="pageBreakPreview" zoomScale="85" zoomScaleNormal="90" zoomScaleSheetLayoutView="85" workbookViewId="0">
      <pane xSplit="6" ySplit="14" topLeftCell="G15" activePane="bottomRight" state="frozen"/>
      <selection activeCell="B9" sqref="B9"/>
      <selection pane="topRight" activeCell="B9" sqref="B9"/>
      <selection pane="bottomLeft" activeCell="B9" sqref="B9"/>
      <selection pane="bottomRight" activeCell="F15" sqref="F15"/>
    </sheetView>
  </sheetViews>
  <sheetFormatPr defaultColWidth="11.85546875" defaultRowHeight="15.95" customHeight="1"/>
  <cols>
    <col min="1" max="1" width="30.5703125" style="8" customWidth="1"/>
    <col min="2" max="2" width="6.7109375" style="8" customWidth="1"/>
    <col min="3" max="3" width="8.7109375" style="8" customWidth="1"/>
    <col min="4" max="4" width="6.7109375" style="8" customWidth="1"/>
    <col min="5" max="5" width="12.7109375" style="8" customWidth="1"/>
    <col min="6" max="6" width="12.7109375" style="9" customWidth="1"/>
    <col min="7" max="15" width="12.7109375" style="8" customWidth="1"/>
    <col min="16" max="248" width="11.85546875" style="8"/>
    <col min="249" max="249" width="26.85546875" style="8" customWidth="1"/>
    <col min="250" max="251" width="12" style="8" customWidth="1"/>
    <col min="252" max="252" width="6.5703125" style="8" customWidth="1"/>
    <col min="253" max="264" width="12" style="8" customWidth="1"/>
    <col min="265" max="504" width="11.85546875" style="8"/>
    <col min="505" max="505" width="26.85546875" style="8" customWidth="1"/>
    <col min="506" max="507" width="12" style="8" customWidth="1"/>
    <col min="508" max="508" width="6.5703125" style="8" customWidth="1"/>
    <col min="509" max="520" width="12" style="8" customWidth="1"/>
    <col min="521" max="760" width="11.85546875" style="8"/>
    <col min="761" max="761" width="26.85546875" style="8" customWidth="1"/>
    <col min="762" max="763" width="12" style="8" customWidth="1"/>
    <col min="764" max="764" width="6.5703125" style="8" customWidth="1"/>
    <col min="765" max="776" width="12" style="8" customWidth="1"/>
    <col min="777" max="1016" width="11.85546875" style="8"/>
    <col min="1017" max="1017" width="26.85546875" style="8" customWidth="1"/>
    <col min="1018" max="1019" width="12" style="8" customWidth="1"/>
    <col min="1020" max="1020" width="6.5703125" style="8" customWidth="1"/>
    <col min="1021" max="1032" width="12" style="8" customWidth="1"/>
    <col min="1033" max="1272" width="11.85546875" style="8"/>
    <col min="1273" max="1273" width="26.85546875" style="8" customWidth="1"/>
    <col min="1274" max="1275" width="12" style="8" customWidth="1"/>
    <col min="1276" max="1276" width="6.5703125" style="8" customWidth="1"/>
    <col min="1277" max="1288" width="12" style="8" customWidth="1"/>
    <col min="1289" max="1528" width="11.85546875" style="8"/>
    <col min="1529" max="1529" width="26.85546875" style="8" customWidth="1"/>
    <col min="1530" max="1531" width="12" style="8" customWidth="1"/>
    <col min="1532" max="1532" width="6.5703125" style="8" customWidth="1"/>
    <col min="1533" max="1544" width="12" style="8" customWidth="1"/>
    <col min="1545" max="1784" width="11.85546875" style="8"/>
    <col min="1785" max="1785" width="26.85546875" style="8" customWidth="1"/>
    <col min="1786" max="1787" width="12" style="8" customWidth="1"/>
    <col min="1788" max="1788" width="6.5703125" style="8" customWidth="1"/>
    <col min="1789" max="1800" width="12" style="8" customWidth="1"/>
    <col min="1801" max="2040" width="11.85546875" style="8"/>
    <col min="2041" max="2041" width="26.85546875" style="8" customWidth="1"/>
    <col min="2042" max="2043" width="12" style="8" customWidth="1"/>
    <col min="2044" max="2044" width="6.5703125" style="8" customWidth="1"/>
    <col min="2045" max="2056" width="12" style="8" customWidth="1"/>
    <col min="2057" max="2296" width="11.85546875" style="8"/>
    <col min="2297" max="2297" width="26.85546875" style="8" customWidth="1"/>
    <col min="2298" max="2299" width="12" style="8" customWidth="1"/>
    <col min="2300" max="2300" width="6.5703125" style="8" customWidth="1"/>
    <col min="2301" max="2312" width="12" style="8" customWidth="1"/>
    <col min="2313" max="2552" width="11.85546875" style="8"/>
    <col min="2553" max="2553" width="26.85546875" style="8" customWidth="1"/>
    <col min="2554" max="2555" width="12" style="8" customWidth="1"/>
    <col min="2556" max="2556" width="6.5703125" style="8" customWidth="1"/>
    <col min="2557" max="2568" width="12" style="8" customWidth="1"/>
    <col min="2569" max="2808" width="11.85546875" style="8"/>
    <col min="2809" max="2809" width="26.85546875" style="8" customWidth="1"/>
    <col min="2810" max="2811" width="12" style="8" customWidth="1"/>
    <col min="2812" max="2812" width="6.5703125" style="8" customWidth="1"/>
    <col min="2813" max="2824" width="12" style="8" customWidth="1"/>
    <col min="2825" max="3064" width="11.85546875" style="8"/>
    <col min="3065" max="3065" width="26.85546875" style="8" customWidth="1"/>
    <col min="3066" max="3067" width="12" style="8" customWidth="1"/>
    <col min="3068" max="3068" width="6.5703125" style="8" customWidth="1"/>
    <col min="3069" max="3080" width="12" style="8" customWidth="1"/>
    <col min="3081" max="3320" width="11.85546875" style="8"/>
    <col min="3321" max="3321" width="26.85546875" style="8" customWidth="1"/>
    <col min="3322" max="3323" width="12" style="8" customWidth="1"/>
    <col min="3324" max="3324" width="6.5703125" style="8" customWidth="1"/>
    <col min="3325" max="3336" width="12" style="8" customWidth="1"/>
    <col min="3337" max="3576" width="11.85546875" style="8"/>
    <col min="3577" max="3577" width="26.85546875" style="8" customWidth="1"/>
    <col min="3578" max="3579" width="12" style="8" customWidth="1"/>
    <col min="3580" max="3580" width="6.5703125" style="8" customWidth="1"/>
    <col min="3581" max="3592" width="12" style="8" customWidth="1"/>
    <col min="3593" max="3832" width="11.85546875" style="8"/>
    <col min="3833" max="3833" width="26.85546875" style="8" customWidth="1"/>
    <col min="3834" max="3835" width="12" style="8" customWidth="1"/>
    <col min="3836" max="3836" width="6.5703125" style="8" customWidth="1"/>
    <col min="3837" max="3848" width="12" style="8" customWidth="1"/>
    <col min="3849" max="4088" width="11.85546875" style="8"/>
    <col min="4089" max="4089" width="26.85546875" style="8" customWidth="1"/>
    <col min="4090" max="4091" width="12" style="8" customWidth="1"/>
    <col min="4092" max="4092" width="6.5703125" style="8" customWidth="1"/>
    <col min="4093" max="4104" width="12" style="8" customWidth="1"/>
    <col min="4105" max="4344" width="11.85546875" style="8"/>
    <col min="4345" max="4345" width="26.85546875" style="8" customWidth="1"/>
    <col min="4346" max="4347" width="12" style="8" customWidth="1"/>
    <col min="4348" max="4348" width="6.5703125" style="8" customWidth="1"/>
    <col min="4349" max="4360" width="12" style="8" customWidth="1"/>
    <col min="4361" max="4600" width="11.85546875" style="8"/>
    <col min="4601" max="4601" width="26.85546875" style="8" customWidth="1"/>
    <col min="4602" max="4603" width="12" style="8" customWidth="1"/>
    <col min="4604" max="4604" width="6.5703125" style="8" customWidth="1"/>
    <col min="4605" max="4616" width="12" style="8" customWidth="1"/>
    <col min="4617" max="4856" width="11.85546875" style="8"/>
    <col min="4857" max="4857" width="26.85546875" style="8" customWidth="1"/>
    <col min="4858" max="4859" width="12" style="8" customWidth="1"/>
    <col min="4860" max="4860" width="6.5703125" style="8" customWidth="1"/>
    <col min="4861" max="4872" width="12" style="8" customWidth="1"/>
    <col min="4873" max="5112" width="11.85546875" style="8"/>
    <col min="5113" max="5113" width="26.85546875" style="8" customWidth="1"/>
    <col min="5114" max="5115" width="12" style="8" customWidth="1"/>
    <col min="5116" max="5116" width="6.5703125" style="8" customWidth="1"/>
    <col min="5117" max="5128" width="12" style="8" customWidth="1"/>
    <col min="5129" max="5368" width="11.85546875" style="8"/>
    <col min="5369" max="5369" width="26.85546875" style="8" customWidth="1"/>
    <col min="5370" max="5371" width="12" style="8" customWidth="1"/>
    <col min="5372" max="5372" width="6.5703125" style="8" customWidth="1"/>
    <col min="5373" max="5384" width="12" style="8" customWidth="1"/>
    <col min="5385" max="5624" width="11.85546875" style="8"/>
    <col min="5625" max="5625" width="26.85546875" style="8" customWidth="1"/>
    <col min="5626" max="5627" width="12" style="8" customWidth="1"/>
    <col min="5628" max="5628" width="6.5703125" style="8" customWidth="1"/>
    <col min="5629" max="5640" width="12" style="8" customWidth="1"/>
    <col min="5641" max="5880" width="11.85546875" style="8"/>
    <col min="5881" max="5881" width="26.85546875" style="8" customWidth="1"/>
    <col min="5882" max="5883" width="12" style="8" customWidth="1"/>
    <col min="5884" max="5884" width="6.5703125" style="8" customWidth="1"/>
    <col min="5885" max="5896" width="12" style="8" customWidth="1"/>
    <col min="5897" max="6136" width="11.85546875" style="8"/>
    <col min="6137" max="6137" width="26.85546875" style="8" customWidth="1"/>
    <col min="6138" max="6139" width="12" style="8" customWidth="1"/>
    <col min="6140" max="6140" width="6.5703125" style="8" customWidth="1"/>
    <col min="6141" max="6152" width="12" style="8" customWidth="1"/>
    <col min="6153" max="6392" width="11.85546875" style="8"/>
    <col min="6393" max="6393" width="26.85546875" style="8" customWidth="1"/>
    <col min="6394" max="6395" width="12" style="8" customWidth="1"/>
    <col min="6396" max="6396" width="6.5703125" style="8" customWidth="1"/>
    <col min="6397" max="6408" width="12" style="8" customWidth="1"/>
    <col min="6409" max="6648" width="11.85546875" style="8"/>
    <col min="6649" max="6649" width="26.85546875" style="8" customWidth="1"/>
    <col min="6650" max="6651" width="12" style="8" customWidth="1"/>
    <col min="6652" max="6652" width="6.5703125" style="8" customWidth="1"/>
    <col min="6653" max="6664" width="12" style="8" customWidth="1"/>
    <col min="6665" max="6904" width="11.85546875" style="8"/>
    <col min="6905" max="6905" width="26.85546875" style="8" customWidth="1"/>
    <col min="6906" max="6907" width="12" style="8" customWidth="1"/>
    <col min="6908" max="6908" width="6.5703125" style="8" customWidth="1"/>
    <col min="6909" max="6920" width="12" style="8" customWidth="1"/>
    <col min="6921" max="7160" width="11.85546875" style="8"/>
    <col min="7161" max="7161" width="26.85546875" style="8" customWidth="1"/>
    <col min="7162" max="7163" width="12" style="8" customWidth="1"/>
    <col min="7164" max="7164" width="6.5703125" style="8" customWidth="1"/>
    <col min="7165" max="7176" width="12" style="8" customWidth="1"/>
    <col min="7177" max="7416" width="11.85546875" style="8"/>
    <col min="7417" max="7417" width="26.85546875" style="8" customWidth="1"/>
    <col min="7418" max="7419" width="12" style="8" customWidth="1"/>
    <col min="7420" max="7420" width="6.5703125" style="8" customWidth="1"/>
    <col min="7421" max="7432" width="12" style="8" customWidth="1"/>
    <col min="7433" max="7672" width="11.85546875" style="8"/>
    <col min="7673" max="7673" width="26.85546875" style="8" customWidth="1"/>
    <col min="7674" max="7675" width="12" style="8" customWidth="1"/>
    <col min="7676" max="7676" width="6.5703125" style="8" customWidth="1"/>
    <col min="7677" max="7688" width="12" style="8" customWidth="1"/>
    <col min="7689" max="7928" width="11.85546875" style="8"/>
    <col min="7929" max="7929" width="26.85546875" style="8" customWidth="1"/>
    <col min="7930" max="7931" width="12" style="8" customWidth="1"/>
    <col min="7932" max="7932" width="6.5703125" style="8" customWidth="1"/>
    <col min="7933" max="7944" width="12" style="8" customWidth="1"/>
    <col min="7945" max="8184" width="11.85546875" style="8"/>
    <col min="8185" max="8185" width="26.85546875" style="8" customWidth="1"/>
    <col min="8186" max="8187" width="12" style="8" customWidth="1"/>
    <col min="8188" max="8188" width="6.5703125" style="8" customWidth="1"/>
    <col min="8189" max="8200" width="12" style="8" customWidth="1"/>
    <col min="8201" max="8440" width="11.85546875" style="8"/>
    <col min="8441" max="8441" width="26.85546875" style="8" customWidth="1"/>
    <col min="8442" max="8443" width="12" style="8" customWidth="1"/>
    <col min="8444" max="8444" width="6.5703125" style="8" customWidth="1"/>
    <col min="8445" max="8456" width="12" style="8" customWidth="1"/>
    <col min="8457" max="8696" width="11.85546875" style="8"/>
    <col min="8697" max="8697" width="26.85546875" style="8" customWidth="1"/>
    <col min="8698" max="8699" width="12" style="8" customWidth="1"/>
    <col min="8700" max="8700" width="6.5703125" style="8" customWidth="1"/>
    <col min="8701" max="8712" width="12" style="8" customWidth="1"/>
    <col min="8713" max="8952" width="11.85546875" style="8"/>
    <col min="8953" max="8953" width="26.85546875" style="8" customWidth="1"/>
    <col min="8954" max="8955" width="12" style="8" customWidth="1"/>
    <col min="8956" max="8956" width="6.5703125" style="8" customWidth="1"/>
    <col min="8957" max="8968" width="12" style="8" customWidth="1"/>
    <col min="8969" max="9208" width="11.85546875" style="8"/>
    <col min="9209" max="9209" width="26.85546875" style="8" customWidth="1"/>
    <col min="9210" max="9211" width="12" style="8" customWidth="1"/>
    <col min="9212" max="9212" width="6.5703125" style="8" customWidth="1"/>
    <col min="9213" max="9224" width="12" style="8" customWidth="1"/>
    <col min="9225" max="9464" width="11.85546875" style="8"/>
    <col min="9465" max="9465" width="26.85546875" style="8" customWidth="1"/>
    <col min="9466" max="9467" width="12" style="8" customWidth="1"/>
    <col min="9468" max="9468" width="6.5703125" style="8" customWidth="1"/>
    <col min="9469" max="9480" width="12" style="8" customWidth="1"/>
    <col min="9481" max="9720" width="11.85546875" style="8"/>
    <col min="9721" max="9721" width="26.85546875" style="8" customWidth="1"/>
    <col min="9722" max="9723" width="12" style="8" customWidth="1"/>
    <col min="9724" max="9724" width="6.5703125" style="8" customWidth="1"/>
    <col min="9725" max="9736" width="12" style="8" customWidth="1"/>
    <col min="9737" max="9976" width="11.85546875" style="8"/>
    <col min="9977" max="9977" width="26.85546875" style="8" customWidth="1"/>
    <col min="9978" max="9979" width="12" style="8" customWidth="1"/>
    <col min="9980" max="9980" width="6.5703125" style="8" customWidth="1"/>
    <col min="9981" max="9992" width="12" style="8" customWidth="1"/>
    <col min="9993" max="10232" width="11.85546875" style="8"/>
    <col min="10233" max="10233" width="26.85546875" style="8" customWidth="1"/>
    <col min="10234" max="10235" width="12" style="8" customWidth="1"/>
    <col min="10236" max="10236" width="6.5703125" style="8" customWidth="1"/>
    <col min="10237" max="10248" width="12" style="8" customWidth="1"/>
    <col min="10249" max="10488" width="11.85546875" style="8"/>
    <col min="10489" max="10489" width="26.85546875" style="8" customWidth="1"/>
    <col min="10490" max="10491" width="12" style="8" customWidth="1"/>
    <col min="10492" max="10492" width="6.5703125" style="8" customWidth="1"/>
    <col min="10493" max="10504" width="12" style="8" customWidth="1"/>
    <col min="10505" max="10744" width="11.85546875" style="8"/>
    <col min="10745" max="10745" width="26.85546875" style="8" customWidth="1"/>
    <col min="10746" max="10747" width="12" style="8" customWidth="1"/>
    <col min="10748" max="10748" width="6.5703125" style="8" customWidth="1"/>
    <col min="10749" max="10760" width="12" style="8" customWidth="1"/>
    <col min="10761" max="11000" width="11.85546875" style="8"/>
    <col min="11001" max="11001" width="26.85546875" style="8" customWidth="1"/>
    <col min="11002" max="11003" width="12" style="8" customWidth="1"/>
    <col min="11004" max="11004" width="6.5703125" style="8" customWidth="1"/>
    <col min="11005" max="11016" width="12" style="8" customWidth="1"/>
    <col min="11017" max="11256" width="11.85546875" style="8"/>
    <col min="11257" max="11257" width="26.85546875" style="8" customWidth="1"/>
    <col min="11258" max="11259" width="12" style="8" customWidth="1"/>
    <col min="11260" max="11260" width="6.5703125" style="8" customWidth="1"/>
    <col min="11261" max="11272" width="12" style="8" customWidth="1"/>
    <col min="11273" max="11512" width="11.85546875" style="8"/>
    <col min="11513" max="11513" width="26.85546875" style="8" customWidth="1"/>
    <col min="11514" max="11515" width="12" style="8" customWidth="1"/>
    <col min="11516" max="11516" width="6.5703125" style="8" customWidth="1"/>
    <col min="11517" max="11528" width="12" style="8" customWidth="1"/>
    <col min="11529" max="11768" width="11.85546875" style="8"/>
    <col min="11769" max="11769" width="26.85546875" style="8" customWidth="1"/>
    <col min="11770" max="11771" width="12" style="8" customWidth="1"/>
    <col min="11772" max="11772" width="6.5703125" style="8" customWidth="1"/>
    <col min="11773" max="11784" width="12" style="8" customWidth="1"/>
    <col min="11785" max="12024" width="11.85546875" style="8"/>
    <col min="12025" max="12025" width="26.85546875" style="8" customWidth="1"/>
    <col min="12026" max="12027" width="12" style="8" customWidth="1"/>
    <col min="12028" max="12028" width="6.5703125" style="8" customWidth="1"/>
    <col min="12029" max="12040" width="12" style="8" customWidth="1"/>
    <col min="12041" max="12280" width="11.85546875" style="8"/>
    <col min="12281" max="12281" width="26.85546875" style="8" customWidth="1"/>
    <col min="12282" max="12283" width="12" style="8" customWidth="1"/>
    <col min="12284" max="12284" width="6.5703125" style="8" customWidth="1"/>
    <col min="12285" max="12296" width="12" style="8" customWidth="1"/>
    <col min="12297" max="12536" width="11.85546875" style="8"/>
    <col min="12537" max="12537" width="26.85546875" style="8" customWidth="1"/>
    <col min="12538" max="12539" width="12" style="8" customWidth="1"/>
    <col min="12540" max="12540" width="6.5703125" style="8" customWidth="1"/>
    <col min="12541" max="12552" width="12" style="8" customWidth="1"/>
    <col min="12553" max="12792" width="11.85546875" style="8"/>
    <col min="12793" max="12793" width="26.85546875" style="8" customWidth="1"/>
    <col min="12794" max="12795" width="12" style="8" customWidth="1"/>
    <col min="12796" max="12796" width="6.5703125" style="8" customWidth="1"/>
    <col min="12797" max="12808" width="12" style="8" customWidth="1"/>
    <col min="12809" max="13048" width="11.85546875" style="8"/>
    <col min="13049" max="13049" width="26.85546875" style="8" customWidth="1"/>
    <col min="13050" max="13051" width="12" style="8" customWidth="1"/>
    <col min="13052" max="13052" width="6.5703125" style="8" customWidth="1"/>
    <col min="13053" max="13064" width="12" style="8" customWidth="1"/>
    <col min="13065" max="13304" width="11.85546875" style="8"/>
    <col min="13305" max="13305" width="26.85546875" style="8" customWidth="1"/>
    <col min="13306" max="13307" width="12" style="8" customWidth="1"/>
    <col min="13308" max="13308" width="6.5703125" style="8" customWidth="1"/>
    <col min="13309" max="13320" width="12" style="8" customWidth="1"/>
    <col min="13321" max="13560" width="11.85546875" style="8"/>
    <col min="13561" max="13561" width="26.85546875" style="8" customWidth="1"/>
    <col min="13562" max="13563" width="12" style="8" customWidth="1"/>
    <col min="13564" max="13564" width="6.5703125" style="8" customWidth="1"/>
    <col min="13565" max="13576" width="12" style="8" customWidth="1"/>
    <col min="13577" max="13816" width="11.85546875" style="8"/>
    <col min="13817" max="13817" width="26.85546875" style="8" customWidth="1"/>
    <col min="13818" max="13819" width="12" style="8" customWidth="1"/>
    <col min="13820" max="13820" width="6.5703125" style="8" customWidth="1"/>
    <col min="13821" max="13832" width="12" style="8" customWidth="1"/>
    <col min="13833" max="14072" width="11.85546875" style="8"/>
    <col min="14073" max="14073" width="26.85546875" style="8" customWidth="1"/>
    <col min="14074" max="14075" width="12" style="8" customWidth="1"/>
    <col min="14076" max="14076" width="6.5703125" style="8" customWidth="1"/>
    <col min="14077" max="14088" width="12" style="8" customWidth="1"/>
    <col min="14089" max="14328" width="11.85546875" style="8"/>
    <col min="14329" max="14329" width="26.85546875" style="8" customWidth="1"/>
    <col min="14330" max="14331" width="12" style="8" customWidth="1"/>
    <col min="14332" max="14332" width="6.5703125" style="8" customWidth="1"/>
    <col min="14333" max="14344" width="12" style="8" customWidth="1"/>
    <col min="14345" max="14584" width="11.85546875" style="8"/>
    <col min="14585" max="14585" width="26.85546875" style="8" customWidth="1"/>
    <col min="14586" max="14587" width="12" style="8" customWidth="1"/>
    <col min="14588" max="14588" width="6.5703125" style="8" customWidth="1"/>
    <col min="14589" max="14600" width="12" style="8" customWidth="1"/>
    <col min="14601" max="14840" width="11.85546875" style="8"/>
    <col min="14841" max="14841" width="26.85546875" style="8" customWidth="1"/>
    <col min="14842" max="14843" width="12" style="8" customWidth="1"/>
    <col min="14844" max="14844" width="6.5703125" style="8" customWidth="1"/>
    <col min="14845" max="14856" width="12" style="8" customWidth="1"/>
    <col min="14857" max="15096" width="11.85546875" style="8"/>
    <col min="15097" max="15097" width="26.85546875" style="8" customWidth="1"/>
    <col min="15098" max="15099" width="12" style="8" customWidth="1"/>
    <col min="15100" max="15100" width="6.5703125" style="8" customWidth="1"/>
    <col min="15101" max="15112" width="12" style="8" customWidth="1"/>
    <col min="15113" max="15352" width="11.85546875" style="8"/>
    <col min="15353" max="15353" width="26.85546875" style="8" customWidth="1"/>
    <col min="15354" max="15355" width="12" style="8" customWidth="1"/>
    <col min="15356" max="15356" width="6.5703125" style="8" customWidth="1"/>
    <col min="15357" max="15368" width="12" style="8" customWidth="1"/>
    <col min="15369" max="15608" width="11.85546875" style="8"/>
    <col min="15609" max="15609" width="26.85546875" style="8" customWidth="1"/>
    <col min="15610" max="15611" width="12" style="8" customWidth="1"/>
    <col min="15612" max="15612" width="6.5703125" style="8" customWidth="1"/>
    <col min="15613" max="15624" width="12" style="8" customWidth="1"/>
    <col min="15625" max="15864" width="11.85546875" style="8"/>
    <col min="15865" max="15865" width="26.85546875" style="8" customWidth="1"/>
    <col min="15866" max="15867" width="12" style="8" customWidth="1"/>
    <col min="15868" max="15868" width="6.5703125" style="8" customWidth="1"/>
    <col min="15869" max="15880" width="12" style="8" customWidth="1"/>
    <col min="15881" max="16120" width="11.85546875" style="8"/>
    <col min="16121" max="16121" width="26.85546875" style="8" customWidth="1"/>
    <col min="16122" max="16123" width="12" style="8" customWidth="1"/>
    <col min="16124" max="16124" width="6.5703125" style="8" customWidth="1"/>
    <col min="16125" max="16136" width="12" style="8" customWidth="1"/>
    <col min="16137" max="16384" width="11.85546875" style="8"/>
  </cols>
  <sheetData>
    <row r="1" spans="1:14" s="43" customFormat="1" ht="12.75"/>
    <row r="2" spans="1:14" s="43" customFormat="1" ht="12.75"/>
    <row r="3" spans="1:14" s="43" customFormat="1" ht="12.75"/>
    <row r="4" spans="1:14" s="43" customFormat="1" ht="11.25" customHeight="1"/>
    <row r="5" spans="1:14" s="43" customFormat="1" ht="12.75"/>
    <row r="6" spans="1:14" s="43" customFormat="1" ht="12.75">
      <c r="G6" s="49"/>
      <c r="H6" s="48"/>
    </row>
    <row r="7" spans="1:14" s="43" customFormat="1" ht="31.5" customHeight="1">
      <c r="A7" s="299" t="s">
        <v>100</v>
      </c>
      <c r="B7" s="299"/>
      <c r="C7" s="299"/>
      <c r="D7" s="299"/>
      <c r="E7" s="299"/>
      <c r="F7" s="299"/>
      <c r="G7" s="299"/>
      <c r="H7" s="299"/>
      <c r="I7" s="299"/>
      <c r="J7" s="299"/>
      <c r="K7" s="299"/>
      <c r="L7" s="299"/>
      <c r="M7" s="299"/>
      <c r="N7" s="299"/>
    </row>
    <row r="8" spans="1:14" s="43" customFormat="1" ht="21">
      <c r="A8" s="103">
        <f>FDR!A8</f>
        <v>44896</v>
      </c>
      <c r="B8" s="295">
        <f>FDR!B8</f>
        <v>44896</v>
      </c>
      <c r="C8" s="295"/>
      <c r="D8" s="295"/>
    </row>
    <row r="9" spans="1:14" s="43" customFormat="1" ht="25.5" customHeight="1">
      <c r="A9" s="46" t="s">
        <v>101</v>
      </c>
      <c r="B9" s="46"/>
      <c r="C9" s="45"/>
      <c r="D9" s="45"/>
      <c r="E9" s="45"/>
      <c r="F9" s="44"/>
      <c r="G9" s="44"/>
      <c r="H9" s="44"/>
      <c r="I9" s="44"/>
    </row>
    <row r="10" spans="1:14" s="34" customFormat="1" ht="15">
      <c r="A10" s="42"/>
      <c r="B10" s="42"/>
      <c r="C10" s="42"/>
      <c r="D10" s="41"/>
      <c r="E10" s="41" t="s">
        <v>41</v>
      </c>
      <c r="F10" s="41" t="s">
        <v>9</v>
      </c>
      <c r="G10" s="41" t="s">
        <v>45</v>
      </c>
      <c r="H10" s="41" t="s">
        <v>44</v>
      </c>
      <c r="I10" s="41" t="s">
        <v>102</v>
      </c>
      <c r="J10" s="41" t="s">
        <v>103</v>
      </c>
      <c r="K10" s="129" t="s">
        <v>46</v>
      </c>
      <c r="L10" s="312" t="s">
        <v>47</v>
      </c>
      <c r="M10" s="313"/>
      <c r="N10" s="314"/>
    </row>
    <row r="11" spans="1:14" s="34" customFormat="1" ht="15">
      <c r="A11" s="39" t="s">
        <v>48</v>
      </c>
      <c r="B11" s="39" t="s">
        <v>49</v>
      </c>
      <c r="C11" s="39" t="s">
        <v>50</v>
      </c>
      <c r="D11" s="39" t="s">
        <v>51</v>
      </c>
      <c r="E11" s="39" t="s">
        <v>52</v>
      </c>
      <c r="F11" s="39" t="s">
        <v>104</v>
      </c>
      <c r="G11" s="39" t="s">
        <v>105</v>
      </c>
      <c r="H11" s="39" t="s">
        <v>106</v>
      </c>
      <c r="I11" s="39" t="s">
        <v>107</v>
      </c>
      <c r="J11" s="39" t="s">
        <v>108</v>
      </c>
      <c r="K11" s="129" t="s">
        <v>58</v>
      </c>
      <c r="L11" s="130" t="s">
        <v>59</v>
      </c>
      <c r="M11" s="130" t="s">
        <v>60</v>
      </c>
      <c r="N11" s="130" t="s">
        <v>61</v>
      </c>
    </row>
    <row r="12" spans="1:14" s="34" customFormat="1" ht="15">
      <c r="A12" s="39"/>
      <c r="B12" s="39"/>
      <c r="C12" s="39"/>
      <c r="D12" s="39"/>
      <c r="E12" s="39"/>
      <c r="F12" s="39"/>
      <c r="G12" s="39"/>
      <c r="H12" s="39"/>
      <c r="I12" s="39"/>
      <c r="J12" s="39"/>
      <c r="K12" s="67"/>
      <c r="L12" s="68"/>
      <c r="M12" s="68"/>
      <c r="N12" s="68"/>
    </row>
    <row r="13" spans="1:14" s="34" customFormat="1" ht="15">
      <c r="A13" s="39"/>
      <c r="B13" s="39"/>
      <c r="C13" s="40"/>
      <c r="D13" s="39"/>
      <c r="E13" s="39"/>
      <c r="F13" s="39"/>
      <c r="G13" s="39"/>
      <c r="H13" s="39"/>
      <c r="I13" s="39"/>
      <c r="J13" s="39"/>
      <c r="K13" s="67"/>
      <c r="L13" s="74"/>
      <c r="M13" s="74"/>
      <c r="N13" s="74"/>
    </row>
    <row r="14" spans="1:14" s="34" customFormat="1" ht="15">
      <c r="A14" s="38"/>
      <c r="B14" s="38"/>
      <c r="C14" s="38"/>
      <c r="D14" s="38"/>
      <c r="E14" s="38"/>
      <c r="F14" s="37">
        <f>F15-E15</f>
        <v>7</v>
      </c>
      <c r="G14" s="37">
        <f>G15-E15</f>
        <v>10</v>
      </c>
      <c r="H14" s="37">
        <f>H15-E15</f>
        <v>13</v>
      </c>
      <c r="I14" s="37">
        <f>I25-E25</f>
        <v>0</v>
      </c>
      <c r="J14" s="37">
        <f>J25-E25</f>
        <v>0</v>
      </c>
      <c r="K14" s="214">
        <f>K15-E15</f>
        <v>12</v>
      </c>
      <c r="L14" s="125">
        <f>L15-E15</f>
        <v>32</v>
      </c>
      <c r="M14" s="125">
        <f>M15-E15</f>
        <v>25</v>
      </c>
      <c r="N14" s="125">
        <f>N15-E15</f>
        <v>25</v>
      </c>
    </row>
    <row r="15" spans="1:14" s="34" customFormat="1" ht="24.95" customHeight="1">
      <c r="A15" s="91" t="s">
        <v>267</v>
      </c>
      <c r="B15" s="91" t="s">
        <v>268</v>
      </c>
      <c r="C15" s="91" t="s">
        <v>269</v>
      </c>
      <c r="D15" s="230">
        <f t="shared" ref="D15" si="0">E15</f>
        <v>44728</v>
      </c>
      <c r="E15" s="233">
        <v>44728</v>
      </c>
      <c r="F15" s="56">
        <f t="shared" ref="F15" si="1">E15+7</f>
        <v>44735</v>
      </c>
      <c r="G15" s="36">
        <f t="shared" ref="G15" si="2">E15+10</f>
        <v>44738</v>
      </c>
      <c r="H15" s="185">
        <f t="shared" ref="H15" si="3">E15+13</f>
        <v>44741</v>
      </c>
      <c r="I15" s="228" t="s">
        <v>279</v>
      </c>
      <c r="J15" s="229" t="s">
        <v>279</v>
      </c>
      <c r="K15" s="218">
        <f t="shared" ref="K15" si="4">F15+5</f>
        <v>44740</v>
      </c>
      <c r="L15" s="70">
        <f t="shared" ref="L15" si="5">G15+22</f>
        <v>44760</v>
      </c>
      <c r="M15" s="70">
        <f t="shared" ref="M15" si="6">G15+15</f>
        <v>44753</v>
      </c>
      <c r="N15" s="70">
        <f t="shared" ref="N15" si="7">G15+15</f>
        <v>44753</v>
      </c>
    </row>
    <row r="16" spans="1:14" s="34" customFormat="1" ht="24.95" customHeight="1">
      <c r="A16" s="315" t="s">
        <v>277</v>
      </c>
      <c r="B16" s="316"/>
      <c r="C16" s="316"/>
      <c r="D16" s="316"/>
      <c r="E16" s="316"/>
      <c r="F16" s="316"/>
      <c r="G16" s="316"/>
      <c r="H16" s="316"/>
      <c r="I16" s="316"/>
      <c r="J16" s="316"/>
      <c r="K16" s="316"/>
      <c r="L16" s="316"/>
      <c r="M16" s="316"/>
      <c r="N16" s="317"/>
    </row>
    <row r="17" spans="1:14" s="34" customFormat="1" ht="24.95" customHeight="1">
      <c r="A17" s="238"/>
      <c r="B17" s="238"/>
      <c r="C17" s="238"/>
      <c r="D17" s="238"/>
      <c r="E17" s="238"/>
      <c r="F17" s="238"/>
      <c r="G17" s="238"/>
      <c r="H17" s="238"/>
      <c r="I17" s="238"/>
      <c r="J17" s="238"/>
      <c r="K17" s="238"/>
      <c r="L17" s="238"/>
      <c r="M17" s="238"/>
      <c r="N17" s="239"/>
    </row>
    <row r="18" spans="1:14" s="34" customFormat="1" ht="24.95" customHeight="1">
      <c r="A18" s="197"/>
      <c r="B18" s="197"/>
      <c r="C18" s="197"/>
      <c r="D18" s="197"/>
      <c r="E18" s="197"/>
      <c r="F18" s="197"/>
      <c r="G18" s="197"/>
      <c r="H18" s="197"/>
      <c r="I18" s="197"/>
      <c r="J18" s="197"/>
      <c r="K18" s="197"/>
      <c r="L18" s="197"/>
      <c r="M18" s="197"/>
      <c r="N18" s="240"/>
    </row>
    <row r="19" spans="1:14" s="34" customFormat="1" ht="24.95" customHeight="1">
      <c r="A19" s="197"/>
      <c r="B19" s="197"/>
      <c r="C19" s="197"/>
      <c r="D19" s="197"/>
      <c r="E19" s="197"/>
      <c r="F19" s="197"/>
      <c r="G19" s="197"/>
      <c r="H19" s="197"/>
      <c r="I19" s="197"/>
      <c r="J19" s="197"/>
      <c r="K19" s="197"/>
      <c r="L19" s="197"/>
      <c r="M19" s="197"/>
      <c r="N19" s="240"/>
    </row>
    <row r="20" spans="1:14" s="34" customFormat="1" ht="24.95" customHeight="1">
      <c r="A20" s="234"/>
      <c r="B20" s="234"/>
      <c r="C20" s="235"/>
      <c r="D20" s="235"/>
      <c r="E20" s="236"/>
      <c r="F20" s="50"/>
      <c r="G20" s="50"/>
      <c r="H20" s="51"/>
      <c r="I20" s="237"/>
      <c r="J20" s="237"/>
      <c r="K20" s="221"/>
      <c r="L20" s="221"/>
      <c r="M20" s="221"/>
      <c r="N20" s="241"/>
    </row>
    <row r="21" spans="1:14" s="34" customFormat="1" ht="24.95" customHeight="1">
      <c r="A21" s="304"/>
      <c r="B21" s="304"/>
      <c r="C21" s="304"/>
      <c r="D21" s="304"/>
      <c r="E21" s="304"/>
      <c r="F21" s="304"/>
      <c r="G21" s="304"/>
      <c r="H21" s="304"/>
      <c r="I21" s="304"/>
      <c r="J21" s="304"/>
      <c r="K21" s="304"/>
      <c r="L21" s="304"/>
      <c r="M21" s="304"/>
      <c r="N21" s="305"/>
    </row>
    <row r="22" spans="1:14" s="34" customFormat="1" ht="24.95" customHeight="1">
      <c r="A22" s="306"/>
      <c r="B22" s="307"/>
      <c r="C22" s="307"/>
      <c r="D22" s="307"/>
      <c r="E22" s="307"/>
      <c r="F22" s="307"/>
      <c r="G22" s="307"/>
      <c r="H22" s="307"/>
      <c r="I22" s="307"/>
      <c r="J22" s="307"/>
      <c r="K22" s="307"/>
      <c r="L22" s="307"/>
      <c r="M22" s="307"/>
      <c r="N22" s="308"/>
    </row>
    <row r="23" spans="1:14" s="34" customFormat="1" ht="24.95" customHeight="1">
      <c r="A23" s="306"/>
      <c r="B23" s="307"/>
      <c r="C23" s="307"/>
      <c r="D23" s="307"/>
      <c r="E23" s="307"/>
      <c r="F23" s="307"/>
      <c r="G23" s="307"/>
      <c r="H23" s="307"/>
      <c r="I23" s="307"/>
      <c r="J23" s="307"/>
      <c r="K23" s="307"/>
      <c r="L23" s="307"/>
      <c r="M23" s="307"/>
      <c r="N23" s="308"/>
    </row>
    <row r="24" spans="1:14" s="34" customFormat="1" ht="24.95" customHeight="1">
      <c r="A24" s="306"/>
      <c r="B24" s="307"/>
      <c r="C24" s="307"/>
      <c r="D24" s="307"/>
      <c r="E24" s="307"/>
      <c r="F24" s="307"/>
      <c r="G24" s="307"/>
      <c r="H24" s="307"/>
      <c r="I24" s="307"/>
      <c r="J24" s="307"/>
      <c r="K24" s="307"/>
      <c r="L24" s="307"/>
      <c r="M24" s="307"/>
      <c r="N24" s="308"/>
    </row>
    <row r="25" spans="1:14" s="34" customFormat="1" ht="24.95" customHeight="1">
      <c r="A25" s="306"/>
      <c r="B25" s="307"/>
      <c r="C25" s="307"/>
      <c r="D25" s="307"/>
      <c r="E25" s="307"/>
      <c r="F25" s="307"/>
      <c r="G25" s="307"/>
      <c r="H25" s="307"/>
      <c r="I25" s="307"/>
      <c r="J25" s="307"/>
      <c r="K25" s="307"/>
      <c r="L25" s="307"/>
      <c r="M25" s="307"/>
      <c r="N25" s="308"/>
    </row>
    <row r="26" spans="1:14" s="27" customFormat="1" ht="15">
      <c r="A26" s="309"/>
      <c r="B26" s="310"/>
      <c r="C26" s="310"/>
      <c r="D26" s="310"/>
      <c r="E26" s="310"/>
      <c r="F26" s="310"/>
      <c r="G26" s="310"/>
      <c r="H26" s="310"/>
      <c r="I26" s="310"/>
      <c r="J26" s="310"/>
      <c r="K26" s="310"/>
      <c r="L26" s="310"/>
      <c r="M26" s="310"/>
      <c r="N26" s="311"/>
    </row>
    <row r="27" spans="1:14" ht="15">
      <c r="A27" s="24" t="str">
        <f>'KCM2 NB'!A32</f>
        <v>*** VESSEL HAVE FULLY BOOKED / SUBJECT TO ROLL OVER ANY CARGO / SUBJECT TO REJECT ANY NEW BOOKING</v>
      </c>
      <c r="B27" s="24"/>
      <c r="C27" s="27"/>
      <c r="D27" s="27"/>
      <c r="G27" s="27"/>
      <c r="H27" s="50"/>
      <c r="I27" s="51"/>
      <c r="J27" s="51"/>
      <c r="K27" s="51"/>
    </row>
    <row r="28" spans="1:14" ht="15">
      <c r="A28" s="30"/>
      <c r="B28" s="30"/>
      <c r="C28" s="27"/>
      <c r="D28" s="27"/>
      <c r="G28" s="27"/>
      <c r="H28" s="27"/>
      <c r="I28" s="30"/>
      <c r="J28" s="27"/>
    </row>
    <row r="29" spans="1:14" ht="15">
      <c r="A29" s="29" t="s">
        <v>109</v>
      </c>
      <c r="B29" s="29"/>
      <c r="C29" s="27"/>
      <c r="D29" s="27"/>
    </row>
    <row r="30" spans="1:14" ht="15">
      <c r="A30" s="29"/>
      <c r="B30" s="29"/>
      <c r="C30" s="27"/>
      <c r="D30" s="27"/>
    </row>
    <row r="31" spans="1:14" ht="15">
      <c r="A31" s="29" t="s">
        <v>64</v>
      </c>
      <c r="B31" s="29"/>
      <c r="C31" s="27"/>
      <c r="D31" s="27"/>
    </row>
    <row r="32" spans="1:14" ht="15">
      <c r="A32" s="28" t="s">
        <v>110</v>
      </c>
      <c r="B32" s="28"/>
      <c r="C32" s="27"/>
      <c r="D32" s="27"/>
    </row>
    <row r="33" spans="1:15" ht="15">
      <c r="A33" s="13"/>
      <c r="B33" s="13"/>
      <c r="C33" s="13"/>
      <c r="D33" s="13"/>
      <c r="E33" s="26"/>
      <c r="F33" s="13"/>
      <c r="G33" s="13"/>
      <c r="H33" s="13"/>
      <c r="I33" s="13"/>
      <c r="J33" s="13"/>
    </row>
    <row r="34" spans="1:15" ht="15">
      <c r="A34" s="71" t="s">
        <v>65</v>
      </c>
      <c r="B34" s="72"/>
      <c r="C34" s="72"/>
      <c r="D34" s="71"/>
      <c r="E34" s="73"/>
      <c r="F34" s="13"/>
      <c r="G34" s="13"/>
      <c r="H34" s="13"/>
      <c r="I34" s="13"/>
      <c r="J34" s="13"/>
      <c r="K34" s="71" t="s">
        <v>66</v>
      </c>
    </row>
    <row r="35" spans="1:15" ht="15">
      <c r="A35" s="72" t="s">
        <v>98</v>
      </c>
      <c r="C35" s="73"/>
      <c r="E35" s="73"/>
      <c r="F35" s="13"/>
      <c r="G35" s="13"/>
      <c r="H35" s="13"/>
      <c r="I35" s="13"/>
      <c r="J35" s="13"/>
      <c r="K35" s="72" t="s">
        <v>69</v>
      </c>
    </row>
    <row r="36" spans="1:15" ht="15">
      <c r="A36" s="72" t="s">
        <v>99</v>
      </c>
      <c r="C36" s="73"/>
      <c r="E36" s="73"/>
      <c r="F36" s="13"/>
      <c r="G36" s="13"/>
      <c r="H36" s="13"/>
      <c r="I36" s="13"/>
      <c r="J36" s="13"/>
      <c r="L36" s="72"/>
    </row>
    <row r="37" spans="1:15" ht="15">
      <c r="A37" s="72"/>
      <c r="B37" s="72"/>
      <c r="C37" s="72"/>
      <c r="E37" s="73"/>
      <c r="F37" s="13"/>
      <c r="G37" s="13"/>
      <c r="H37" s="13"/>
      <c r="I37" s="13"/>
      <c r="J37" s="13"/>
      <c r="L37" s="72"/>
    </row>
    <row r="38" spans="1:15" ht="15">
      <c r="A38" s="13"/>
      <c r="B38" s="13"/>
      <c r="C38" s="13"/>
      <c r="D38" s="13"/>
      <c r="E38" s="26"/>
      <c r="F38" s="13"/>
      <c r="G38" s="13"/>
      <c r="H38" s="13"/>
      <c r="I38" s="13"/>
      <c r="J38" s="13"/>
    </row>
    <row r="39" spans="1:15" ht="19.7" customHeight="1">
      <c r="A39" s="25" t="str">
        <f>'KCM2 NB'!A44</f>
        <v xml:space="preserve">T.S. Container Lines (M) Sdn Bhd  </v>
      </c>
      <c r="B39" s="11"/>
      <c r="C39" s="10"/>
      <c r="D39" s="10"/>
      <c r="E39" s="10"/>
      <c r="F39" s="10"/>
      <c r="G39" s="13"/>
      <c r="H39" s="13"/>
      <c r="I39" s="13"/>
      <c r="J39" s="13"/>
    </row>
    <row r="40" spans="1:15" ht="15">
      <c r="A40" s="11" t="str">
        <f>'KCM2 NB'!A45</f>
        <v>Suite 11.05, 11TH Floor, MWE Plaza,</v>
      </c>
      <c r="B40" s="11"/>
      <c r="C40" s="10"/>
      <c r="E40" s="21" t="str">
        <f>'KCM2 NB'!E45</f>
        <v xml:space="preserve">BOOKING PLEASE EMAIL TO </v>
      </c>
      <c r="F40" s="23"/>
      <c r="G40" s="11"/>
      <c r="H40" s="13"/>
      <c r="I40" s="13"/>
      <c r="J40" s="13"/>
    </row>
    <row r="41" spans="1:15" ht="15">
      <c r="A41" s="11" t="str">
        <f>'KCM2 NB'!A46</f>
        <v xml:space="preserve">No. 8, Lebuh Farquhar, </v>
      </c>
      <c r="B41" s="11"/>
      <c r="C41" s="24"/>
      <c r="E41" s="21" t="str">
        <f>'KCM2 NB'!E46</f>
        <v>SALES &amp; MARKETING [pen_mktg@tslines.com.my]</v>
      </c>
      <c r="F41" s="23"/>
      <c r="G41" s="11"/>
      <c r="H41" s="13"/>
      <c r="I41" s="13"/>
      <c r="J41" s="13"/>
    </row>
    <row r="42" spans="1:15" ht="15">
      <c r="A42" s="11" t="str">
        <f>'KCM2 NB'!A47</f>
        <v>10200 Penang, Malaysia.</v>
      </c>
      <c r="B42" s="11"/>
      <c r="C42" s="22"/>
      <c r="E42" s="21" t="str">
        <f>'KCM2 NB'!E47</f>
        <v>CUSTOMER SERVICE [pen_cs@tslines.com.my]</v>
      </c>
      <c r="F42" s="11"/>
      <c r="G42" s="10"/>
      <c r="H42" s="13"/>
      <c r="I42" s="13"/>
      <c r="J42" s="13"/>
    </row>
    <row r="43" spans="1:15" ht="15">
      <c r="A43" s="11" t="str">
        <f>'KCM2 NB'!A48</f>
        <v>Tel : 604-262 8808 (Hunting Lines)</v>
      </c>
      <c r="B43" s="11"/>
      <c r="C43" s="11"/>
      <c r="E43" s="21" t="str">
        <f>'KCM2 NB'!E48</f>
        <v>SI/BL RELATED ISSUE [pen_exp_doc@tslines.com.my]</v>
      </c>
      <c r="F43" s="11"/>
      <c r="G43" s="10"/>
    </row>
    <row r="44" spans="1:15" ht="15">
      <c r="A44" s="11" t="str">
        <f>'KCM2 NB'!A49</f>
        <v>Fax : 604-262 8803</v>
      </c>
      <c r="B44" s="11"/>
      <c r="C44" s="11"/>
      <c r="E44" s="15"/>
      <c r="F44" s="11"/>
      <c r="G44" s="10"/>
    </row>
    <row r="45" spans="1:15" ht="15">
      <c r="A45" s="20"/>
      <c r="B45" s="19"/>
      <c r="C45" s="11"/>
      <c r="E45" s="18"/>
      <c r="F45" s="11"/>
      <c r="G45" s="10"/>
    </row>
    <row r="46" spans="1:15" ht="15">
      <c r="A46" s="14" t="str">
        <f>'KCM2 NB'!A51</f>
        <v>SALES &amp; MARKETING [pen_mktg@tslines.com.my]</v>
      </c>
      <c r="B46" s="11"/>
      <c r="C46" s="10"/>
      <c r="E46" s="14" t="str">
        <f>'KCM2 NB'!E51</f>
        <v>CUSTOMER SERVICE [pen_cs@tslines.com.my]</v>
      </c>
      <c r="F46" s="17"/>
      <c r="G46" s="17"/>
      <c r="I46" s="14" t="e">
        <f>'KCM2 NB'!#REF!</f>
        <v>#REF!</v>
      </c>
      <c r="K46" s="15"/>
      <c r="L46" s="13"/>
      <c r="M46" s="14" t="e">
        <f>'KCM2 NB'!#REF!</f>
        <v>#REF!</v>
      </c>
      <c r="N46" s="9"/>
      <c r="O46" s="10"/>
    </row>
    <row r="47" spans="1:15" ht="15">
      <c r="A47" s="13" t="str">
        <f>'KCM2 NB'!A52</f>
        <v xml:space="preserve">Wong Barne Gene </v>
      </c>
      <c r="B47" s="11" t="str">
        <f>'KCM2 NB'!B52</f>
        <v xml:space="preserve">019 - 480 7886 </v>
      </c>
      <c r="C47" s="10"/>
      <c r="E47" s="13" t="str">
        <f>'KCM2 NB'!E52</f>
        <v>Syndy Goy</v>
      </c>
      <c r="G47" s="16" t="str">
        <f>'KCM2 NB'!G52</f>
        <v>012 - 494 2710</v>
      </c>
      <c r="I47" s="13" t="e">
        <f>'KCM2 NB'!#REF!</f>
        <v>#REF!</v>
      </c>
      <c r="K47" s="12" t="e">
        <f>'KCM2 NB'!#REF!</f>
        <v>#REF!</v>
      </c>
      <c r="L47" s="13"/>
      <c r="M47" s="13" t="e">
        <f>'KCM2 NB'!#REF!</f>
        <v>#REF!</v>
      </c>
      <c r="O47" s="8" t="e">
        <f>'KCM2 NB'!#REF!</f>
        <v>#REF!</v>
      </c>
    </row>
    <row r="48" spans="1:15" ht="15">
      <c r="A48" s="10" t="str">
        <f>'KCM2 NB'!A53</f>
        <v>Emily Ng</v>
      </c>
      <c r="B48" s="11" t="str">
        <f>'KCM2 NB'!B53</f>
        <v>010 - 565 0638</v>
      </c>
      <c r="C48" s="10"/>
      <c r="E48" s="13" t="str">
        <f>'KCM2 NB'!E53</f>
        <v>Farhana</v>
      </c>
      <c r="F48" s="8"/>
      <c r="G48" s="8" t="str">
        <f>'KCM2 NB'!G53</f>
        <v>013 - 829 0589</v>
      </c>
      <c r="I48" s="8" t="e">
        <f>'KCM2 NB'!#REF!</f>
        <v>#REF!</v>
      </c>
      <c r="K48" s="8" t="e">
        <f>'KCM2 NB'!#REF!</f>
        <v>#REF!</v>
      </c>
      <c r="L48" s="11"/>
      <c r="M48" s="13" t="e">
        <f>'KCM2 NB'!#REF!</f>
        <v>#REF!</v>
      </c>
      <c r="O48" s="8" t="e">
        <f>'KCM2 NB'!#REF!</f>
        <v>#REF!</v>
      </c>
    </row>
    <row r="49" spans="1:8" ht="15">
      <c r="A49" s="11" t="str">
        <f>'KCM2 NB'!A54</f>
        <v>Vivian Goh</v>
      </c>
      <c r="B49" s="11" t="str">
        <f>'KCM2 NB'!B54</f>
        <v>012 - 654 5556</v>
      </c>
      <c r="C49" s="10"/>
      <c r="E49" s="13" t="str">
        <f>'KCM2 NB'!E54</f>
        <v>Casey Lim</v>
      </c>
      <c r="F49" s="8"/>
      <c r="G49" s="8" t="str">
        <f>'KCM2 NB'!G54</f>
        <v>012 - 470 1645</v>
      </c>
    </row>
    <row r="50" spans="1:8" ht="15">
      <c r="A50" s="11"/>
      <c r="B50" s="11"/>
      <c r="C50" s="10"/>
      <c r="F50" s="8"/>
    </row>
    <row r="51" spans="1:8" ht="15">
      <c r="F51" s="8"/>
    </row>
    <row r="52" spans="1:8" ht="15">
      <c r="F52" s="8"/>
    </row>
    <row r="53" spans="1:8" ht="15">
      <c r="F53" s="8"/>
    </row>
    <row r="54" spans="1:8" ht="15">
      <c r="A54" s="11"/>
      <c r="B54" s="11"/>
      <c r="C54" s="10"/>
      <c r="D54" s="11"/>
      <c r="E54" s="13"/>
      <c r="F54" s="8"/>
    </row>
    <row r="55" spans="1:8" ht="15">
      <c r="C55" s="11"/>
      <c r="D55" s="10"/>
    </row>
    <row r="56" spans="1:8" ht="15">
      <c r="D56" s="10"/>
    </row>
    <row r="57" spans="1:8" ht="15">
      <c r="E57" s="11"/>
      <c r="F57" s="10"/>
      <c r="G57" s="10"/>
      <c r="H57" s="10"/>
    </row>
  </sheetData>
  <sheetProtection algorithmName="SHA-512" hashValue="UNWlNrAfnWTAQrJRkqX9zIW4hIAIdkEzvxvhLXNqljr1YPfDQtgDHSTvSp1TkZROiQfGsResjURjnUdFhsUM9g==" saltValue="tHycbmp2Y5ybPXsDvdz0jQ==" spinCount="100000" sheet="1" formatCells="0" formatColumns="0" formatRows="0" sort="0"/>
  <mergeCells count="6">
    <mergeCell ref="A21:N21"/>
    <mergeCell ref="A22:N26"/>
    <mergeCell ref="B8:D8"/>
    <mergeCell ref="A7:N7"/>
    <mergeCell ref="L10:N10"/>
    <mergeCell ref="A16:N16"/>
  </mergeCells>
  <printOptions horizontalCentered="1"/>
  <pageMargins left="0.25" right="0.25" top="0.25" bottom="0.25" header="0" footer="0"/>
  <pageSetup paperSize="9" scale="66" orientation="landscape" r:id="rId1"/>
  <headerFooter alignWithMargins="0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AE5BEB-DF5C-4E13-9A3B-6B7E35A04848}">
  <sheetPr codeName="Sheet2">
    <tabColor rgb="FF00B0F0"/>
    <pageSetUpPr fitToPage="1"/>
  </sheetPr>
  <dimension ref="A1:N60"/>
  <sheetViews>
    <sheetView showGridLines="0" showZeros="0" view="pageBreakPreview" zoomScale="85" zoomScaleNormal="90" zoomScaleSheetLayoutView="85" workbookViewId="0">
      <pane xSplit="5" ySplit="14" topLeftCell="F15" activePane="bottomRight" state="frozen"/>
      <selection activeCell="B9" sqref="B9"/>
      <selection pane="topRight" activeCell="B9" sqref="B9"/>
      <selection pane="bottomLeft" activeCell="B9" sqref="B9"/>
      <selection pane="bottomRight" activeCell="G52" sqref="G52:G54"/>
    </sheetView>
  </sheetViews>
  <sheetFormatPr defaultColWidth="11.85546875" defaultRowHeight="15.95" customHeight="1"/>
  <cols>
    <col min="1" max="1" width="30.5703125" style="8" customWidth="1"/>
    <col min="2" max="2" width="6.7109375" style="8" customWidth="1"/>
    <col min="3" max="3" width="8.7109375" style="8" customWidth="1"/>
    <col min="4" max="4" width="6.7109375" style="8" customWidth="1"/>
    <col min="5" max="5" width="12.7109375" style="8" customWidth="1"/>
    <col min="6" max="6" width="12.7109375" style="9" customWidth="1"/>
    <col min="7" max="9" width="12.7109375" style="8" customWidth="1"/>
    <col min="10" max="10" width="12" style="8" customWidth="1"/>
    <col min="11" max="250" width="11.85546875" style="8"/>
    <col min="251" max="251" width="26.85546875" style="8" customWidth="1"/>
    <col min="252" max="253" width="12" style="8" customWidth="1"/>
    <col min="254" max="254" width="6.5703125" style="8" customWidth="1"/>
    <col min="255" max="266" width="12" style="8" customWidth="1"/>
    <col min="267" max="506" width="11.85546875" style="8"/>
    <col min="507" max="507" width="26.85546875" style="8" customWidth="1"/>
    <col min="508" max="509" width="12" style="8" customWidth="1"/>
    <col min="510" max="510" width="6.5703125" style="8" customWidth="1"/>
    <col min="511" max="522" width="12" style="8" customWidth="1"/>
    <col min="523" max="762" width="11.85546875" style="8"/>
    <col min="763" max="763" width="26.85546875" style="8" customWidth="1"/>
    <col min="764" max="765" width="12" style="8" customWidth="1"/>
    <col min="766" max="766" width="6.5703125" style="8" customWidth="1"/>
    <col min="767" max="778" width="12" style="8" customWidth="1"/>
    <col min="779" max="1018" width="11.85546875" style="8"/>
    <col min="1019" max="1019" width="26.85546875" style="8" customWidth="1"/>
    <col min="1020" max="1021" width="12" style="8" customWidth="1"/>
    <col min="1022" max="1022" width="6.5703125" style="8" customWidth="1"/>
    <col min="1023" max="1034" width="12" style="8" customWidth="1"/>
    <col min="1035" max="1274" width="11.85546875" style="8"/>
    <col min="1275" max="1275" width="26.85546875" style="8" customWidth="1"/>
    <col min="1276" max="1277" width="12" style="8" customWidth="1"/>
    <col min="1278" max="1278" width="6.5703125" style="8" customWidth="1"/>
    <col min="1279" max="1290" width="12" style="8" customWidth="1"/>
    <col min="1291" max="1530" width="11.85546875" style="8"/>
    <col min="1531" max="1531" width="26.85546875" style="8" customWidth="1"/>
    <col min="1532" max="1533" width="12" style="8" customWidth="1"/>
    <col min="1534" max="1534" width="6.5703125" style="8" customWidth="1"/>
    <col min="1535" max="1546" width="12" style="8" customWidth="1"/>
    <col min="1547" max="1786" width="11.85546875" style="8"/>
    <col min="1787" max="1787" width="26.85546875" style="8" customWidth="1"/>
    <col min="1788" max="1789" width="12" style="8" customWidth="1"/>
    <col min="1790" max="1790" width="6.5703125" style="8" customWidth="1"/>
    <col min="1791" max="1802" width="12" style="8" customWidth="1"/>
    <col min="1803" max="2042" width="11.85546875" style="8"/>
    <col min="2043" max="2043" width="26.85546875" style="8" customWidth="1"/>
    <col min="2044" max="2045" width="12" style="8" customWidth="1"/>
    <col min="2046" max="2046" width="6.5703125" style="8" customWidth="1"/>
    <col min="2047" max="2058" width="12" style="8" customWidth="1"/>
    <col min="2059" max="2298" width="11.85546875" style="8"/>
    <col min="2299" max="2299" width="26.85546875" style="8" customWidth="1"/>
    <col min="2300" max="2301" width="12" style="8" customWidth="1"/>
    <col min="2302" max="2302" width="6.5703125" style="8" customWidth="1"/>
    <col min="2303" max="2314" width="12" style="8" customWidth="1"/>
    <col min="2315" max="2554" width="11.85546875" style="8"/>
    <col min="2555" max="2555" width="26.85546875" style="8" customWidth="1"/>
    <col min="2556" max="2557" width="12" style="8" customWidth="1"/>
    <col min="2558" max="2558" width="6.5703125" style="8" customWidth="1"/>
    <col min="2559" max="2570" width="12" style="8" customWidth="1"/>
    <col min="2571" max="2810" width="11.85546875" style="8"/>
    <col min="2811" max="2811" width="26.85546875" style="8" customWidth="1"/>
    <col min="2812" max="2813" width="12" style="8" customWidth="1"/>
    <col min="2814" max="2814" width="6.5703125" style="8" customWidth="1"/>
    <col min="2815" max="2826" width="12" style="8" customWidth="1"/>
    <col min="2827" max="3066" width="11.85546875" style="8"/>
    <col min="3067" max="3067" width="26.85546875" style="8" customWidth="1"/>
    <col min="3068" max="3069" width="12" style="8" customWidth="1"/>
    <col min="3070" max="3070" width="6.5703125" style="8" customWidth="1"/>
    <col min="3071" max="3082" width="12" style="8" customWidth="1"/>
    <col min="3083" max="3322" width="11.85546875" style="8"/>
    <col min="3323" max="3323" width="26.85546875" style="8" customWidth="1"/>
    <col min="3324" max="3325" width="12" style="8" customWidth="1"/>
    <col min="3326" max="3326" width="6.5703125" style="8" customWidth="1"/>
    <col min="3327" max="3338" width="12" style="8" customWidth="1"/>
    <col min="3339" max="3578" width="11.85546875" style="8"/>
    <col min="3579" max="3579" width="26.85546875" style="8" customWidth="1"/>
    <col min="3580" max="3581" width="12" style="8" customWidth="1"/>
    <col min="3582" max="3582" width="6.5703125" style="8" customWidth="1"/>
    <col min="3583" max="3594" width="12" style="8" customWidth="1"/>
    <col min="3595" max="3834" width="11.85546875" style="8"/>
    <col min="3835" max="3835" width="26.85546875" style="8" customWidth="1"/>
    <col min="3836" max="3837" width="12" style="8" customWidth="1"/>
    <col min="3838" max="3838" width="6.5703125" style="8" customWidth="1"/>
    <col min="3839" max="3850" width="12" style="8" customWidth="1"/>
    <col min="3851" max="4090" width="11.85546875" style="8"/>
    <col min="4091" max="4091" width="26.85546875" style="8" customWidth="1"/>
    <col min="4092" max="4093" width="12" style="8" customWidth="1"/>
    <col min="4094" max="4094" width="6.5703125" style="8" customWidth="1"/>
    <col min="4095" max="4106" width="12" style="8" customWidth="1"/>
    <col min="4107" max="4346" width="11.85546875" style="8"/>
    <col min="4347" max="4347" width="26.85546875" style="8" customWidth="1"/>
    <col min="4348" max="4349" width="12" style="8" customWidth="1"/>
    <col min="4350" max="4350" width="6.5703125" style="8" customWidth="1"/>
    <col min="4351" max="4362" width="12" style="8" customWidth="1"/>
    <col min="4363" max="4602" width="11.85546875" style="8"/>
    <col min="4603" max="4603" width="26.85546875" style="8" customWidth="1"/>
    <col min="4604" max="4605" width="12" style="8" customWidth="1"/>
    <col min="4606" max="4606" width="6.5703125" style="8" customWidth="1"/>
    <col min="4607" max="4618" width="12" style="8" customWidth="1"/>
    <col min="4619" max="4858" width="11.85546875" style="8"/>
    <col min="4859" max="4859" width="26.85546875" style="8" customWidth="1"/>
    <col min="4860" max="4861" width="12" style="8" customWidth="1"/>
    <col min="4862" max="4862" width="6.5703125" style="8" customWidth="1"/>
    <col min="4863" max="4874" width="12" style="8" customWidth="1"/>
    <col min="4875" max="5114" width="11.85546875" style="8"/>
    <col min="5115" max="5115" width="26.85546875" style="8" customWidth="1"/>
    <col min="5116" max="5117" width="12" style="8" customWidth="1"/>
    <col min="5118" max="5118" width="6.5703125" style="8" customWidth="1"/>
    <col min="5119" max="5130" width="12" style="8" customWidth="1"/>
    <col min="5131" max="5370" width="11.85546875" style="8"/>
    <col min="5371" max="5371" width="26.85546875" style="8" customWidth="1"/>
    <col min="5372" max="5373" width="12" style="8" customWidth="1"/>
    <col min="5374" max="5374" width="6.5703125" style="8" customWidth="1"/>
    <col min="5375" max="5386" width="12" style="8" customWidth="1"/>
    <col min="5387" max="5626" width="11.85546875" style="8"/>
    <col min="5627" max="5627" width="26.85546875" style="8" customWidth="1"/>
    <col min="5628" max="5629" width="12" style="8" customWidth="1"/>
    <col min="5630" max="5630" width="6.5703125" style="8" customWidth="1"/>
    <col min="5631" max="5642" width="12" style="8" customWidth="1"/>
    <col min="5643" max="5882" width="11.85546875" style="8"/>
    <col min="5883" max="5883" width="26.85546875" style="8" customWidth="1"/>
    <col min="5884" max="5885" width="12" style="8" customWidth="1"/>
    <col min="5886" max="5886" width="6.5703125" style="8" customWidth="1"/>
    <col min="5887" max="5898" width="12" style="8" customWidth="1"/>
    <col min="5899" max="6138" width="11.85546875" style="8"/>
    <col min="6139" max="6139" width="26.85546875" style="8" customWidth="1"/>
    <col min="6140" max="6141" width="12" style="8" customWidth="1"/>
    <col min="6142" max="6142" width="6.5703125" style="8" customWidth="1"/>
    <col min="6143" max="6154" width="12" style="8" customWidth="1"/>
    <col min="6155" max="6394" width="11.85546875" style="8"/>
    <col min="6395" max="6395" width="26.85546875" style="8" customWidth="1"/>
    <col min="6396" max="6397" width="12" style="8" customWidth="1"/>
    <col min="6398" max="6398" width="6.5703125" style="8" customWidth="1"/>
    <col min="6399" max="6410" width="12" style="8" customWidth="1"/>
    <col min="6411" max="6650" width="11.85546875" style="8"/>
    <col min="6651" max="6651" width="26.85546875" style="8" customWidth="1"/>
    <col min="6652" max="6653" width="12" style="8" customWidth="1"/>
    <col min="6654" max="6654" width="6.5703125" style="8" customWidth="1"/>
    <col min="6655" max="6666" width="12" style="8" customWidth="1"/>
    <col min="6667" max="6906" width="11.85546875" style="8"/>
    <col min="6907" max="6907" width="26.85546875" style="8" customWidth="1"/>
    <col min="6908" max="6909" width="12" style="8" customWidth="1"/>
    <col min="6910" max="6910" width="6.5703125" style="8" customWidth="1"/>
    <col min="6911" max="6922" width="12" style="8" customWidth="1"/>
    <col min="6923" max="7162" width="11.85546875" style="8"/>
    <col min="7163" max="7163" width="26.85546875" style="8" customWidth="1"/>
    <col min="7164" max="7165" width="12" style="8" customWidth="1"/>
    <col min="7166" max="7166" width="6.5703125" style="8" customWidth="1"/>
    <col min="7167" max="7178" width="12" style="8" customWidth="1"/>
    <col min="7179" max="7418" width="11.85546875" style="8"/>
    <col min="7419" max="7419" width="26.85546875" style="8" customWidth="1"/>
    <col min="7420" max="7421" width="12" style="8" customWidth="1"/>
    <col min="7422" max="7422" width="6.5703125" style="8" customWidth="1"/>
    <col min="7423" max="7434" width="12" style="8" customWidth="1"/>
    <col min="7435" max="7674" width="11.85546875" style="8"/>
    <col min="7675" max="7675" width="26.85546875" style="8" customWidth="1"/>
    <col min="7676" max="7677" width="12" style="8" customWidth="1"/>
    <col min="7678" max="7678" width="6.5703125" style="8" customWidth="1"/>
    <col min="7679" max="7690" width="12" style="8" customWidth="1"/>
    <col min="7691" max="7930" width="11.85546875" style="8"/>
    <col min="7931" max="7931" width="26.85546875" style="8" customWidth="1"/>
    <col min="7932" max="7933" width="12" style="8" customWidth="1"/>
    <col min="7934" max="7934" width="6.5703125" style="8" customWidth="1"/>
    <col min="7935" max="7946" width="12" style="8" customWidth="1"/>
    <col min="7947" max="8186" width="11.85546875" style="8"/>
    <col min="8187" max="8187" width="26.85546875" style="8" customWidth="1"/>
    <col min="8188" max="8189" width="12" style="8" customWidth="1"/>
    <col min="8190" max="8190" width="6.5703125" style="8" customWidth="1"/>
    <col min="8191" max="8202" width="12" style="8" customWidth="1"/>
    <col min="8203" max="8442" width="11.85546875" style="8"/>
    <col min="8443" max="8443" width="26.85546875" style="8" customWidth="1"/>
    <col min="8444" max="8445" width="12" style="8" customWidth="1"/>
    <col min="8446" max="8446" width="6.5703125" style="8" customWidth="1"/>
    <col min="8447" max="8458" width="12" style="8" customWidth="1"/>
    <col min="8459" max="8698" width="11.85546875" style="8"/>
    <col min="8699" max="8699" width="26.85546875" style="8" customWidth="1"/>
    <col min="8700" max="8701" width="12" style="8" customWidth="1"/>
    <col min="8702" max="8702" width="6.5703125" style="8" customWidth="1"/>
    <col min="8703" max="8714" width="12" style="8" customWidth="1"/>
    <col min="8715" max="8954" width="11.85546875" style="8"/>
    <col min="8955" max="8955" width="26.85546875" style="8" customWidth="1"/>
    <col min="8956" max="8957" width="12" style="8" customWidth="1"/>
    <col min="8958" max="8958" width="6.5703125" style="8" customWidth="1"/>
    <col min="8959" max="8970" width="12" style="8" customWidth="1"/>
    <col min="8971" max="9210" width="11.85546875" style="8"/>
    <col min="9211" max="9211" width="26.85546875" style="8" customWidth="1"/>
    <col min="9212" max="9213" width="12" style="8" customWidth="1"/>
    <col min="9214" max="9214" width="6.5703125" style="8" customWidth="1"/>
    <col min="9215" max="9226" width="12" style="8" customWidth="1"/>
    <col min="9227" max="9466" width="11.85546875" style="8"/>
    <col min="9467" max="9467" width="26.85546875" style="8" customWidth="1"/>
    <col min="9468" max="9469" width="12" style="8" customWidth="1"/>
    <col min="9470" max="9470" width="6.5703125" style="8" customWidth="1"/>
    <col min="9471" max="9482" width="12" style="8" customWidth="1"/>
    <col min="9483" max="9722" width="11.85546875" style="8"/>
    <col min="9723" max="9723" width="26.85546875" style="8" customWidth="1"/>
    <col min="9724" max="9725" width="12" style="8" customWidth="1"/>
    <col min="9726" max="9726" width="6.5703125" style="8" customWidth="1"/>
    <col min="9727" max="9738" width="12" style="8" customWidth="1"/>
    <col min="9739" max="9978" width="11.85546875" style="8"/>
    <col min="9979" max="9979" width="26.85546875" style="8" customWidth="1"/>
    <col min="9980" max="9981" width="12" style="8" customWidth="1"/>
    <col min="9982" max="9982" width="6.5703125" style="8" customWidth="1"/>
    <col min="9983" max="9994" width="12" style="8" customWidth="1"/>
    <col min="9995" max="10234" width="11.85546875" style="8"/>
    <col min="10235" max="10235" width="26.85546875" style="8" customWidth="1"/>
    <col min="10236" max="10237" width="12" style="8" customWidth="1"/>
    <col min="10238" max="10238" width="6.5703125" style="8" customWidth="1"/>
    <col min="10239" max="10250" width="12" style="8" customWidth="1"/>
    <col min="10251" max="10490" width="11.85546875" style="8"/>
    <col min="10491" max="10491" width="26.85546875" style="8" customWidth="1"/>
    <col min="10492" max="10493" width="12" style="8" customWidth="1"/>
    <col min="10494" max="10494" width="6.5703125" style="8" customWidth="1"/>
    <col min="10495" max="10506" width="12" style="8" customWidth="1"/>
    <col min="10507" max="10746" width="11.85546875" style="8"/>
    <col min="10747" max="10747" width="26.85546875" style="8" customWidth="1"/>
    <col min="10748" max="10749" width="12" style="8" customWidth="1"/>
    <col min="10750" max="10750" width="6.5703125" style="8" customWidth="1"/>
    <col min="10751" max="10762" width="12" style="8" customWidth="1"/>
    <col min="10763" max="11002" width="11.85546875" style="8"/>
    <col min="11003" max="11003" width="26.85546875" style="8" customWidth="1"/>
    <col min="11004" max="11005" width="12" style="8" customWidth="1"/>
    <col min="11006" max="11006" width="6.5703125" style="8" customWidth="1"/>
    <col min="11007" max="11018" width="12" style="8" customWidth="1"/>
    <col min="11019" max="11258" width="11.85546875" style="8"/>
    <col min="11259" max="11259" width="26.85546875" style="8" customWidth="1"/>
    <col min="11260" max="11261" width="12" style="8" customWidth="1"/>
    <col min="11262" max="11262" width="6.5703125" style="8" customWidth="1"/>
    <col min="11263" max="11274" width="12" style="8" customWidth="1"/>
    <col min="11275" max="11514" width="11.85546875" style="8"/>
    <col min="11515" max="11515" width="26.85546875" style="8" customWidth="1"/>
    <col min="11516" max="11517" width="12" style="8" customWidth="1"/>
    <col min="11518" max="11518" width="6.5703125" style="8" customWidth="1"/>
    <col min="11519" max="11530" width="12" style="8" customWidth="1"/>
    <col min="11531" max="11770" width="11.85546875" style="8"/>
    <col min="11771" max="11771" width="26.85546875" style="8" customWidth="1"/>
    <col min="11772" max="11773" width="12" style="8" customWidth="1"/>
    <col min="11774" max="11774" width="6.5703125" style="8" customWidth="1"/>
    <col min="11775" max="11786" width="12" style="8" customWidth="1"/>
    <col min="11787" max="12026" width="11.85546875" style="8"/>
    <col min="12027" max="12027" width="26.85546875" style="8" customWidth="1"/>
    <col min="12028" max="12029" width="12" style="8" customWidth="1"/>
    <col min="12030" max="12030" width="6.5703125" style="8" customWidth="1"/>
    <col min="12031" max="12042" width="12" style="8" customWidth="1"/>
    <col min="12043" max="12282" width="11.85546875" style="8"/>
    <col min="12283" max="12283" width="26.85546875" style="8" customWidth="1"/>
    <col min="12284" max="12285" width="12" style="8" customWidth="1"/>
    <col min="12286" max="12286" width="6.5703125" style="8" customWidth="1"/>
    <col min="12287" max="12298" width="12" style="8" customWidth="1"/>
    <col min="12299" max="12538" width="11.85546875" style="8"/>
    <col min="12539" max="12539" width="26.85546875" style="8" customWidth="1"/>
    <col min="12540" max="12541" width="12" style="8" customWidth="1"/>
    <col min="12542" max="12542" width="6.5703125" style="8" customWidth="1"/>
    <col min="12543" max="12554" width="12" style="8" customWidth="1"/>
    <col min="12555" max="12794" width="11.85546875" style="8"/>
    <col min="12795" max="12795" width="26.85546875" style="8" customWidth="1"/>
    <col min="12796" max="12797" width="12" style="8" customWidth="1"/>
    <col min="12798" max="12798" width="6.5703125" style="8" customWidth="1"/>
    <col min="12799" max="12810" width="12" style="8" customWidth="1"/>
    <col min="12811" max="13050" width="11.85546875" style="8"/>
    <col min="13051" max="13051" width="26.85546875" style="8" customWidth="1"/>
    <col min="13052" max="13053" width="12" style="8" customWidth="1"/>
    <col min="13054" max="13054" width="6.5703125" style="8" customWidth="1"/>
    <col min="13055" max="13066" width="12" style="8" customWidth="1"/>
    <col min="13067" max="13306" width="11.85546875" style="8"/>
    <col min="13307" max="13307" width="26.85546875" style="8" customWidth="1"/>
    <col min="13308" max="13309" width="12" style="8" customWidth="1"/>
    <col min="13310" max="13310" width="6.5703125" style="8" customWidth="1"/>
    <col min="13311" max="13322" width="12" style="8" customWidth="1"/>
    <col min="13323" max="13562" width="11.85546875" style="8"/>
    <col min="13563" max="13563" width="26.85546875" style="8" customWidth="1"/>
    <col min="13564" max="13565" width="12" style="8" customWidth="1"/>
    <col min="13566" max="13566" width="6.5703125" style="8" customWidth="1"/>
    <col min="13567" max="13578" width="12" style="8" customWidth="1"/>
    <col min="13579" max="13818" width="11.85546875" style="8"/>
    <col min="13819" max="13819" width="26.85546875" style="8" customWidth="1"/>
    <col min="13820" max="13821" width="12" style="8" customWidth="1"/>
    <col min="13822" max="13822" width="6.5703125" style="8" customWidth="1"/>
    <col min="13823" max="13834" width="12" style="8" customWidth="1"/>
    <col min="13835" max="14074" width="11.85546875" style="8"/>
    <col min="14075" max="14075" width="26.85546875" style="8" customWidth="1"/>
    <col min="14076" max="14077" width="12" style="8" customWidth="1"/>
    <col min="14078" max="14078" width="6.5703125" style="8" customWidth="1"/>
    <col min="14079" max="14090" width="12" style="8" customWidth="1"/>
    <col min="14091" max="14330" width="11.85546875" style="8"/>
    <col min="14331" max="14331" width="26.85546875" style="8" customWidth="1"/>
    <col min="14332" max="14333" width="12" style="8" customWidth="1"/>
    <col min="14334" max="14334" width="6.5703125" style="8" customWidth="1"/>
    <col min="14335" max="14346" width="12" style="8" customWidth="1"/>
    <col min="14347" max="14586" width="11.85546875" style="8"/>
    <col min="14587" max="14587" width="26.85546875" style="8" customWidth="1"/>
    <col min="14588" max="14589" width="12" style="8" customWidth="1"/>
    <col min="14590" max="14590" width="6.5703125" style="8" customWidth="1"/>
    <col min="14591" max="14602" width="12" style="8" customWidth="1"/>
    <col min="14603" max="14842" width="11.85546875" style="8"/>
    <col min="14843" max="14843" width="26.85546875" style="8" customWidth="1"/>
    <col min="14844" max="14845" width="12" style="8" customWidth="1"/>
    <col min="14846" max="14846" width="6.5703125" style="8" customWidth="1"/>
    <col min="14847" max="14858" width="12" style="8" customWidth="1"/>
    <col min="14859" max="15098" width="11.85546875" style="8"/>
    <col min="15099" max="15099" width="26.85546875" style="8" customWidth="1"/>
    <col min="15100" max="15101" width="12" style="8" customWidth="1"/>
    <col min="15102" max="15102" width="6.5703125" style="8" customWidth="1"/>
    <col min="15103" max="15114" width="12" style="8" customWidth="1"/>
    <col min="15115" max="15354" width="11.85546875" style="8"/>
    <col min="15355" max="15355" width="26.85546875" style="8" customWidth="1"/>
    <col min="15356" max="15357" width="12" style="8" customWidth="1"/>
    <col min="15358" max="15358" width="6.5703125" style="8" customWidth="1"/>
    <col min="15359" max="15370" width="12" style="8" customWidth="1"/>
    <col min="15371" max="15610" width="11.85546875" style="8"/>
    <col min="15611" max="15611" width="26.85546875" style="8" customWidth="1"/>
    <col min="15612" max="15613" width="12" style="8" customWidth="1"/>
    <col min="15614" max="15614" width="6.5703125" style="8" customWidth="1"/>
    <col min="15615" max="15626" width="12" style="8" customWidth="1"/>
    <col min="15627" max="15866" width="11.85546875" style="8"/>
    <col min="15867" max="15867" width="26.85546875" style="8" customWidth="1"/>
    <col min="15868" max="15869" width="12" style="8" customWidth="1"/>
    <col min="15870" max="15870" width="6.5703125" style="8" customWidth="1"/>
    <col min="15871" max="15882" width="12" style="8" customWidth="1"/>
    <col min="15883" max="16122" width="11.85546875" style="8"/>
    <col min="16123" max="16123" width="26.85546875" style="8" customWidth="1"/>
    <col min="16124" max="16125" width="12" style="8" customWidth="1"/>
    <col min="16126" max="16126" width="6.5703125" style="8" customWidth="1"/>
    <col min="16127" max="16138" width="12" style="8" customWidth="1"/>
    <col min="16139" max="16384" width="11.85546875" style="8"/>
  </cols>
  <sheetData>
    <row r="1" spans="1:14" s="43" customFormat="1" ht="12.75"/>
    <row r="2" spans="1:14" s="43" customFormat="1" ht="12.75"/>
    <row r="3" spans="1:14" s="43" customFormat="1" ht="12.75"/>
    <row r="4" spans="1:14" s="43" customFormat="1" ht="11.25" customHeight="1"/>
    <row r="5" spans="1:14" s="43" customFormat="1" ht="12.75"/>
    <row r="6" spans="1:14" s="43" customFormat="1" ht="12.75">
      <c r="G6" s="49"/>
      <c r="H6" s="49"/>
    </row>
    <row r="7" spans="1:14" s="43" customFormat="1" ht="31.5" customHeight="1">
      <c r="A7" s="299" t="s">
        <v>324</v>
      </c>
      <c r="B7" s="299"/>
      <c r="C7" s="299"/>
      <c r="D7" s="299"/>
      <c r="E7" s="299"/>
      <c r="F7" s="299"/>
      <c r="G7" s="299"/>
      <c r="H7" s="299"/>
      <c r="I7" s="299"/>
      <c r="J7" s="299"/>
      <c r="K7" s="299"/>
      <c r="L7" s="299"/>
      <c r="M7" s="299"/>
      <c r="N7" s="299"/>
    </row>
    <row r="8" spans="1:14" s="43" customFormat="1" ht="21">
      <c r="A8" s="103">
        <f>FDR!A8</f>
        <v>44896</v>
      </c>
      <c r="B8" s="295">
        <f>FDR!B8</f>
        <v>44896</v>
      </c>
      <c r="C8" s="295"/>
      <c r="D8" s="295"/>
      <c r="E8" s="47"/>
    </row>
    <row r="9" spans="1:14" s="43" customFormat="1" ht="25.5" customHeight="1">
      <c r="A9" s="46" t="s">
        <v>278</v>
      </c>
      <c r="B9" s="46"/>
      <c r="C9" s="45"/>
      <c r="D9" s="45"/>
      <c r="E9" s="45"/>
      <c r="F9" s="44"/>
      <c r="G9" s="44"/>
      <c r="H9" s="44"/>
      <c r="I9" s="279" t="s">
        <v>334</v>
      </c>
      <c r="J9" s="279"/>
      <c r="K9" s="279"/>
      <c r="L9" s="274"/>
    </row>
    <row r="10" spans="1:14" s="34" customFormat="1" ht="15">
      <c r="A10" s="86"/>
      <c r="B10" s="86"/>
      <c r="C10" s="86"/>
      <c r="D10" s="87"/>
      <c r="E10" s="87" t="s">
        <v>41</v>
      </c>
      <c r="F10" s="41" t="s">
        <v>42</v>
      </c>
      <c r="G10" s="41" t="s">
        <v>9</v>
      </c>
      <c r="H10" s="41" t="s">
        <v>43</v>
      </c>
      <c r="I10" s="223" t="s">
        <v>46</v>
      </c>
      <c r="J10" s="318"/>
      <c r="K10" s="318"/>
      <c r="L10" s="318"/>
      <c r="M10" s="318"/>
      <c r="N10" s="318"/>
    </row>
    <row r="11" spans="1:14" s="34" customFormat="1" ht="15">
      <c r="A11" s="88" t="s">
        <v>48</v>
      </c>
      <c r="B11" s="88" t="s">
        <v>49</v>
      </c>
      <c r="C11" s="88" t="s">
        <v>50</v>
      </c>
      <c r="D11" s="88" t="s">
        <v>51</v>
      </c>
      <c r="E11" s="88" t="s">
        <v>52</v>
      </c>
      <c r="F11" s="39" t="s">
        <v>53</v>
      </c>
      <c r="G11" s="39" t="s">
        <v>54</v>
      </c>
      <c r="H11" s="39" t="s">
        <v>56</v>
      </c>
      <c r="I11" s="223" t="s">
        <v>58</v>
      </c>
      <c r="J11" s="318"/>
      <c r="K11" s="318"/>
      <c r="L11" s="318"/>
      <c r="M11" s="318"/>
      <c r="N11" s="318"/>
    </row>
    <row r="12" spans="1:14" s="34" customFormat="1" ht="11.25" customHeight="1">
      <c r="A12" s="88"/>
      <c r="B12" s="88"/>
      <c r="C12" s="88"/>
      <c r="D12" s="88"/>
      <c r="E12" s="88"/>
      <c r="F12" s="39"/>
      <c r="G12" s="39"/>
      <c r="H12" s="39"/>
      <c r="I12" s="224"/>
      <c r="J12" s="275"/>
      <c r="K12" s="275"/>
      <c r="L12" s="275"/>
      <c r="M12" s="275"/>
      <c r="N12" s="275"/>
    </row>
    <row r="13" spans="1:14" s="34" customFormat="1" ht="27" customHeight="1">
      <c r="A13" s="88"/>
      <c r="B13" s="88"/>
      <c r="C13" s="89"/>
      <c r="D13" s="88"/>
      <c r="E13" s="88"/>
      <c r="F13" s="39"/>
      <c r="G13" s="39"/>
      <c r="H13" s="94"/>
      <c r="I13" s="225"/>
      <c r="J13" s="276"/>
      <c r="K13" s="276"/>
      <c r="L13" s="276"/>
      <c r="M13" s="276"/>
      <c r="N13" s="276"/>
    </row>
    <row r="14" spans="1:14" s="34" customFormat="1" ht="23.25" customHeight="1">
      <c r="A14" s="90"/>
      <c r="B14" s="90"/>
      <c r="C14" s="90"/>
      <c r="D14" s="90"/>
      <c r="E14" s="37">
        <f>E25-D25</f>
        <v>0</v>
      </c>
      <c r="F14" s="128">
        <f>F15-E15</f>
        <v>3</v>
      </c>
      <c r="G14" s="128">
        <f>G15-E15</f>
        <v>8</v>
      </c>
      <c r="H14" s="126">
        <f>H16-E16</f>
        <v>12</v>
      </c>
      <c r="I14" s="257">
        <f>I15-E15</f>
        <v>13</v>
      </c>
      <c r="J14" s="277"/>
      <c r="K14" s="277"/>
      <c r="L14" s="277"/>
      <c r="M14" s="277"/>
      <c r="N14" s="277"/>
    </row>
    <row r="15" spans="1:14" s="34" customFormat="1" ht="24.95" customHeight="1">
      <c r="A15" s="185" t="s">
        <v>373</v>
      </c>
      <c r="B15" s="185" t="s">
        <v>372</v>
      </c>
      <c r="C15" s="91" t="s">
        <v>325</v>
      </c>
      <c r="D15" s="105">
        <f t="shared" ref="D15:D16" si="0">E15</f>
        <v>44900</v>
      </c>
      <c r="E15" s="92">
        <v>44900</v>
      </c>
      <c r="F15" s="36">
        <f t="shared" ref="F15:F16" si="1">E15+3</f>
        <v>44903</v>
      </c>
      <c r="G15" s="35">
        <f t="shared" ref="G15:G16" si="2">E15+8</f>
        <v>44908</v>
      </c>
      <c r="H15" s="35">
        <f t="shared" ref="H15:H16" si="3">E15+12</f>
        <v>44912</v>
      </c>
      <c r="I15" s="226">
        <f t="shared" ref="I15:I16" si="4">G15+5</f>
        <v>44913</v>
      </c>
      <c r="J15" s="221"/>
      <c r="K15" s="221"/>
      <c r="L15" s="221"/>
      <c r="M15" s="221"/>
      <c r="N15" s="221"/>
    </row>
    <row r="16" spans="1:14" s="34" customFormat="1" ht="24.95" customHeight="1">
      <c r="A16" s="251" t="s">
        <v>281</v>
      </c>
      <c r="B16" s="91" t="s">
        <v>282</v>
      </c>
      <c r="C16" s="91" t="s">
        <v>327</v>
      </c>
      <c r="D16" s="287">
        <f t="shared" si="0"/>
        <v>44907</v>
      </c>
      <c r="E16" s="288">
        <f>E15+7</f>
        <v>44907</v>
      </c>
      <c r="F16" s="211">
        <f t="shared" si="1"/>
        <v>44910</v>
      </c>
      <c r="G16" s="215">
        <f t="shared" si="2"/>
        <v>44915</v>
      </c>
      <c r="H16" s="215">
        <f t="shared" si="3"/>
        <v>44919</v>
      </c>
      <c r="I16" s="266">
        <f t="shared" si="4"/>
        <v>44920</v>
      </c>
      <c r="J16" s="221"/>
      <c r="K16" s="221"/>
      <c r="L16" s="221"/>
      <c r="M16" s="221"/>
      <c r="N16" s="221"/>
    </row>
    <row r="17" spans="1:14" s="34" customFormat="1" ht="24.95" customHeight="1">
      <c r="A17" s="291" t="s">
        <v>283</v>
      </c>
      <c r="B17" s="91" t="s">
        <v>284</v>
      </c>
      <c r="C17" s="91" t="s">
        <v>326</v>
      </c>
      <c r="D17" s="105">
        <f>E17</f>
        <v>44914</v>
      </c>
      <c r="E17" s="265">
        <f>E16+7</f>
        <v>44914</v>
      </c>
      <c r="F17" s="36">
        <f>E17+3</f>
        <v>44917</v>
      </c>
      <c r="G17" s="35">
        <f>E17+8</f>
        <v>44922</v>
      </c>
      <c r="H17" s="35">
        <f>E17+12</f>
        <v>44926</v>
      </c>
      <c r="I17" s="226">
        <f>G17+5</f>
        <v>44927</v>
      </c>
      <c r="J17" s="283"/>
      <c r="K17" s="236"/>
      <c r="L17" s="236"/>
      <c r="M17" s="236"/>
      <c r="N17" s="236"/>
    </row>
    <row r="18" spans="1:14" s="34" customFormat="1" ht="24.95" customHeight="1">
      <c r="A18" s="293" t="s">
        <v>392</v>
      </c>
      <c r="B18" s="282" t="s">
        <v>393</v>
      </c>
      <c r="C18" s="91" t="s">
        <v>328</v>
      </c>
      <c r="D18" s="289">
        <f t="shared" ref="D18" si="5">E18</f>
        <v>44921</v>
      </c>
      <c r="E18" s="265">
        <f>E17+7</f>
        <v>44921</v>
      </c>
      <c r="F18" s="264">
        <f t="shared" ref="F18" si="6">E18+3</f>
        <v>44924</v>
      </c>
      <c r="G18" s="264">
        <f t="shared" ref="G18" si="7">E18+8</f>
        <v>44929</v>
      </c>
      <c r="H18" s="267">
        <f t="shared" ref="H18" si="8">E18+12</f>
        <v>44933</v>
      </c>
      <c r="I18" s="268">
        <f t="shared" ref="I18" si="9">G18+5</f>
        <v>44934</v>
      </c>
      <c r="J18" s="221"/>
      <c r="K18" s="221"/>
      <c r="L18" s="221"/>
      <c r="M18" s="221"/>
      <c r="N18" s="221"/>
    </row>
    <row r="19" spans="1:14" s="34" customFormat="1" ht="24.95" customHeight="1">
      <c r="A19" s="91" t="s">
        <v>186</v>
      </c>
      <c r="B19" s="91" t="s">
        <v>187</v>
      </c>
      <c r="C19" s="91" t="s">
        <v>374</v>
      </c>
      <c r="D19" s="105">
        <f>E19</f>
        <v>44928</v>
      </c>
      <c r="E19" s="265">
        <f>E18+7</f>
        <v>44928</v>
      </c>
      <c r="F19" s="36">
        <f>E19+3</f>
        <v>44931</v>
      </c>
      <c r="G19" s="35">
        <f>E19+8</f>
        <v>44936</v>
      </c>
      <c r="H19" s="35">
        <f>E19+12</f>
        <v>44940</v>
      </c>
      <c r="I19" s="226">
        <f>G19+5</f>
        <v>44941</v>
      </c>
      <c r="J19" s="221"/>
      <c r="K19" s="221"/>
      <c r="L19" s="221"/>
      <c r="M19" s="221"/>
      <c r="N19" s="221"/>
    </row>
    <row r="20" spans="1:14" s="34" customFormat="1" ht="24.95" customHeight="1">
      <c r="A20" s="91" t="s">
        <v>377</v>
      </c>
      <c r="B20" s="91" t="s">
        <v>185</v>
      </c>
      <c r="C20" s="91" t="s">
        <v>375</v>
      </c>
      <c r="D20" s="105">
        <f>E20</f>
        <v>44935</v>
      </c>
      <c r="E20" s="265">
        <f t="shared" ref="E20" si="10">E19+7</f>
        <v>44935</v>
      </c>
      <c r="F20" s="36">
        <f>E20+3</f>
        <v>44938</v>
      </c>
      <c r="G20" s="35">
        <f>E20+8</f>
        <v>44943</v>
      </c>
      <c r="H20" s="35">
        <f>E20+12</f>
        <v>44947</v>
      </c>
      <c r="I20" s="226">
        <f>G20+5</f>
        <v>44948</v>
      </c>
      <c r="J20" s="221"/>
      <c r="K20" s="221"/>
      <c r="L20" s="221"/>
      <c r="M20" s="221"/>
      <c r="N20" s="221"/>
    </row>
    <row r="21" spans="1:14" s="34" customFormat="1" ht="24.95" customHeight="1">
      <c r="A21" s="251" t="s">
        <v>281</v>
      </c>
      <c r="B21" s="91" t="s">
        <v>282</v>
      </c>
      <c r="C21" s="91" t="s">
        <v>376</v>
      </c>
      <c r="D21" s="105">
        <f t="shared" ref="D21" si="11">E21</f>
        <v>44942</v>
      </c>
      <c r="E21" s="265">
        <f t="shared" ref="E21:E30" si="12">E20+7</f>
        <v>44942</v>
      </c>
      <c r="F21" s="36">
        <f t="shared" ref="F21" si="13">E21+3</f>
        <v>44945</v>
      </c>
      <c r="G21" s="35">
        <f t="shared" ref="G21" si="14">E21+8</f>
        <v>44950</v>
      </c>
      <c r="H21" s="35">
        <f t="shared" ref="H21" si="15">E21+12</f>
        <v>44954</v>
      </c>
      <c r="I21" s="226">
        <f t="shared" ref="I21" si="16">G21+5</f>
        <v>44955</v>
      </c>
      <c r="J21" s="280"/>
      <c r="K21" s="280"/>
      <c r="L21" s="280"/>
      <c r="M21" s="280"/>
      <c r="N21" s="280"/>
    </row>
    <row r="22" spans="1:14" s="34" customFormat="1" ht="24.95" customHeight="1">
      <c r="A22" s="292" t="s">
        <v>283</v>
      </c>
      <c r="B22" s="91" t="s">
        <v>284</v>
      </c>
      <c r="C22" s="91" t="s">
        <v>383</v>
      </c>
      <c r="D22" s="105">
        <f>E22</f>
        <v>44949</v>
      </c>
      <c r="E22" s="265">
        <f t="shared" si="12"/>
        <v>44949</v>
      </c>
      <c r="F22" s="36">
        <f>E22+3</f>
        <v>44952</v>
      </c>
      <c r="G22" s="35">
        <f>E22+8</f>
        <v>44957</v>
      </c>
      <c r="H22" s="35">
        <f>E22+12</f>
        <v>44961</v>
      </c>
      <c r="I22" s="226">
        <f>G22+5</f>
        <v>44962</v>
      </c>
      <c r="J22" s="221"/>
      <c r="K22" s="221"/>
      <c r="L22" s="221"/>
      <c r="M22" s="221"/>
      <c r="N22" s="221"/>
    </row>
    <row r="23" spans="1:14" s="34" customFormat="1" ht="24.95" customHeight="1">
      <c r="A23" s="293" t="s">
        <v>392</v>
      </c>
      <c r="B23" s="91" t="s">
        <v>393</v>
      </c>
      <c r="C23" s="91" t="s">
        <v>384</v>
      </c>
      <c r="D23" s="105">
        <f>E23</f>
        <v>44956</v>
      </c>
      <c r="E23" s="265">
        <f t="shared" si="12"/>
        <v>44956</v>
      </c>
      <c r="F23" s="36">
        <f>E23+3</f>
        <v>44959</v>
      </c>
      <c r="G23" s="35">
        <f>E23+8</f>
        <v>44964</v>
      </c>
      <c r="H23" s="35">
        <f>E23+12</f>
        <v>44968</v>
      </c>
      <c r="I23" s="226">
        <f>G23+5</f>
        <v>44969</v>
      </c>
      <c r="J23" s="221"/>
      <c r="K23" s="221"/>
      <c r="L23" s="221"/>
      <c r="M23" s="221"/>
      <c r="N23" s="221"/>
    </row>
    <row r="24" spans="1:14" s="34" customFormat="1" ht="24.95" customHeight="1">
      <c r="A24" s="91" t="s">
        <v>186</v>
      </c>
      <c r="B24" s="91" t="s">
        <v>187</v>
      </c>
      <c r="C24" s="91" t="s">
        <v>385</v>
      </c>
      <c r="D24" s="105">
        <f>E24</f>
        <v>44963</v>
      </c>
      <c r="E24" s="265">
        <f t="shared" si="12"/>
        <v>44963</v>
      </c>
      <c r="F24" s="36">
        <f>E24+3</f>
        <v>44966</v>
      </c>
      <c r="G24" s="35">
        <f>E24+8</f>
        <v>44971</v>
      </c>
      <c r="H24" s="35">
        <f>E24+12</f>
        <v>44975</v>
      </c>
      <c r="I24" s="226">
        <f>G24+5</f>
        <v>44976</v>
      </c>
      <c r="J24" s="221"/>
      <c r="K24" s="221"/>
      <c r="L24" s="221"/>
      <c r="M24" s="221"/>
      <c r="N24" s="221"/>
    </row>
    <row r="25" spans="1:14" s="34" customFormat="1" ht="24.95" customHeight="1">
      <c r="A25" s="91" t="s">
        <v>184</v>
      </c>
      <c r="B25" s="91" t="s">
        <v>185</v>
      </c>
      <c r="C25" s="91" t="s">
        <v>386</v>
      </c>
      <c r="D25" s="105">
        <f>E25</f>
        <v>44970</v>
      </c>
      <c r="E25" s="265">
        <f t="shared" si="12"/>
        <v>44970</v>
      </c>
      <c r="F25" s="36">
        <f>E25+3</f>
        <v>44973</v>
      </c>
      <c r="G25" s="35">
        <f>E25+8</f>
        <v>44978</v>
      </c>
      <c r="H25" s="35">
        <f>E25+12</f>
        <v>44982</v>
      </c>
      <c r="I25" s="226">
        <f>G25+5</f>
        <v>44983</v>
      </c>
      <c r="J25" s="221"/>
      <c r="K25" s="221"/>
      <c r="L25" s="221"/>
      <c r="M25" s="221"/>
      <c r="N25" s="221"/>
    </row>
    <row r="26" spans="1:14" s="34" customFormat="1" ht="24.95" customHeight="1">
      <c r="A26" s="251" t="s">
        <v>281</v>
      </c>
      <c r="B26" s="91" t="s">
        <v>282</v>
      </c>
      <c r="C26" s="91" t="s">
        <v>387</v>
      </c>
      <c r="D26" s="105">
        <f>E26</f>
        <v>44977</v>
      </c>
      <c r="E26" s="265">
        <f t="shared" si="12"/>
        <v>44977</v>
      </c>
      <c r="F26" s="36">
        <f>E26+3</f>
        <v>44980</v>
      </c>
      <c r="G26" s="35">
        <f>E26+8</f>
        <v>44985</v>
      </c>
      <c r="H26" s="35">
        <f>E26+12</f>
        <v>44989</v>
      </c>
      <c r="I26" s="226">
        <f>G26+5</f>
        <v>44990</v>
      </c>
      <c r="J26" s="221"/>
      <c r="K26" s="221"/>
      <c r="L26" s="221"/>
      <c r="M26" s="221"/>
      <c r="N26" s="221"/>
    </row>
    <row r="27" spans="1:14" s="34" customFormat="1" ht="24.6" customHeight="1">
      <c r="A27" s="292" t="s">
        <v>283</v>
      </c>
      <c r="B27" s="91" t="s">
        <v>284</v>
      </c>
      <c r="C27" s="91" t="s">
        <v>388</v>
      </c>
      <c r="D27" s="105">
        <f t="shared" ref="D27:D29" si="17">E27</f>
        <v>44984</v>
      </c>
      <c r="E27" s="265">
        <f t="shared" si="12"/>
        <v>44984</v>
      </c>
      <c r="F27" s="36">
        <f t="shared" ref="F27:F30" si="18">E27+3</f>
        <v>44987</v>
      </c>
      <c r="G27" s="35">
        <f t="shared" ref="G27:G30" si="19">E27+8</f>
        <v>44992</v>
      </c>
      <c r="H27" s="35">
        <f t="shared" ref="H27:H30" si="20">E27+12</f>
        <v>44996</v>
      </c>
      <c r="I27" s="226">
        <f t="shared" ref="I27:I30" si="21">G27+5</f>
        <v>44997</v>
      </c>
      <c r="J27" s="221"/>
      <c r="K27" s="221"/>
      <c r="L27" s="221"/>
      <c r="M27" s="221"/>
      <c r="N27" s="221"/>
    </row>
    <row r="28" spans="1:14" s="34" customFormat="1" ht="24.6" customHeight="1">
      <c r="A28" s="293" t="s">
        <v>392</v>
      </c>
      <c r="B28" s="91" t="s">
        <v>393</v>
      </c>
      <c r="C28" s="91" t="s">
        <v>389</v>
      </c>
      <c r="D28" s="105">
        <f t="shared" si="17"/>
        <v>44991</v>
      </c>
      <c r="E28" s="265">
        <f t="shared" si="12"/>
        <v>44991</v>
      </c>
      <c r="F28" s="36">
        <f t="shared" si="18"/>
        <v>44994</v>
      </c>
      <c r="G28" s="35">
        <f t="shared" si="19"/>
        <v>44999</v>
      </c>
      <c r="H28" s="35">
        <f t="shared" si="20"/>
        <v>45003</v>
      </c>
      <c r="I28" s="226">
        <f t="shared" si="21"/>
        <v>45004</v>
      </c>
      <c r="J28" s="221"/>
      <c r="K28" s="221"/>
      <c r="L28" s="221"/>
      <c r="M28" s="221"/>
      <c r="N28" s="221"/>
    </row>
    <row r="29" spans="1:14" s="34" customFormat="1" ht="24.6" customHeight="1">
      <c r="A29" s="91" t="s">
        <v>186</v>
      </c>
      <c r="B29" s="91" t="s">
        <v>187</v>
      </c>
      <c r="C29" s="91" t="s">
        <v>390</v>
      </c>
      <c r="D29" s="105">
        <f t="shared" si="17"/>
        <v>44998</v>
      </c>
      <c r="E29" s="265">
        <f t="shared" si="12"/>
        <v>44998</v>
      </c>
      <c r="F29" s="36">
        <f t="shared" ref="F29" si="22">E29+3</f>
        <v>45001</v>
      </c>
      <c r="G29" s="35">
        <f t="shared" ref="G29" si="23">E29+8</f>
        <v>45006</v>
      </c>
      <c r="H29" s="35">
        <f t="shared" ref="H29" si="24">E29+12</f>
        <v>45010</v>
      </c>
      <c r="I29" s="226">
        <f t="shared" ref="I29" si="25">G29+5</f>
        <v>45011</v>
      </c>
      <c r="J29" s="221"/>
      <c r="K29" s="221"/>
      <c r="L29" s="221"/>
      <c r="M29" s="221"/>
      <c r="N29" s="221"/>
    </row>
    <row r="30" spans="1:14" s="34" customFormat="1" ht="24.6" customHeight="1">
      <c r="A30" s="91" t="s">
        <v>184</v>
      </c>
      <c r="B30" s="91" t="s">
        <v>185</v>
      </c>
      <c r="C30" s="91" t="s">
        <v>391</v>
      </c>
      <c r="D30" s="105">
        <f t="shared" ref="D30" si="26">E30</f>
        <v>45005</v>
      </c>
      <c r="E30" s="265">
        <f t="shared" si="12"/>
        <v>45005</v>
      </c>
      <c r="F30" s="36">
        <f t="shared" si="18"/>
        <v>45008</v>
      </c>
      <c r="G30" s="35">
        <f t="shared" si="19"/>
        <v>45013</v>
      </c>
      <c r="H30" s="35">
        <f t="shared" si="20"/>
        <v>45017</v>
      </c>
      <c r="I30" s="226">
        <f t="shared" si="21"/>
        <v>45018</v>
      </c>
      <c r="J30" s="221"/>
      <c r="K30" s="221"/>
      <c r="L30" s="221"/>
      <c r="M30" s="221"/>
      <c r="N30" s="221"/>
    </row>
    <row r="31" spans="1:14" s="27" customFormat="1" ht="15">
      <c r="A31" s="33" t="s">
        <v>62</v>
      </c>
      <c r="B31" s="33"/>
      <c r="C31" s="245"/>
      <c r="D31" s="30"/>
      <c r="E31" s="32"/>
      <c r="F31" s="31"/>
      <c r="G31" s="31"/>
      <c r="H31" s="31"/>
      <c r="I31" s="8"/>
      <c r="J31" s="221"/>
      <c r="K31" s="221"/>
      <c r="L31" s="221"/>
      <c r="M31" s="221"/>
      <c r="N31" s="221"/>
    </row>
    <row r="32" spans="1:14" ht="15">
      <c r="A32" s="24" t="s">
        <v>63</v>
      </c>
      <c r="B32" s="24"/>
      <c r="C32" s="245"/>
      <c r="D32" s="27"/>
      <c r="G32" s="27"/>
      <c r="H32" s="27"/>
    </row>
    <row r="33" spans="1:9" ht="15">
      <c r="A33" s="30"/>
      <c r="B33" s="30"/>
      <c r="C33" s="27"/>
      <c r="D33" s="27"/>
      <c r="G33" s="27"/>
      <c r="H33" s="27"/>
    </row>
    <row r="34" spans="1:9" ht="15">
      <c r="A34" s="29" t="s">
        <v>341</v>
      </c>
      <c r="B34" s="29"/>
      <c r="C34" s="27"/>
      <c r="D34" s="27"/>
    </row>
    <row r="35" spans="1:9" ht="15">
      <c r="A35" s="29"/>
      <c r="B35" s="29"/>
      <c r="C35" s="27"/>
      <c r="D35" s="27"/>
    </row>
    <row r="36" spans="1:9" ht="15">
      <c r="A36" s="65" t="s">
        <v>64</v>
      </c>
      <c r="B36" s="29"/>
      <c r="C36" s="27"/>
      <c r="D36" s="27"/>
    </row>
    <row r="37" spans="1:9" ht="15">
      <c r="A37" s="66" t="s">
        <v>276</v>
      </c>
      <c r="B37" s="28"/>
      <c r="C37" s="27"/>
      <c r="D37" s="27"/>
    </row>
    <row r="38" spans="1:9" ht="15">
      <c r="A38" s="13"/>
      <c r="B38" s="13"/>
      <c r="C38" s="13"/>
      <c r="D38" s="13"/>
      <c r="E38" s="26"/>
      <c r="F38" s="13"/>
      <c r="G38" s="13"/>
      <c r="H38" s="13"/>
    </row>
    <row r="39" spans="1:9" ht="15">
      <c r="A39" s="71" t="s">
        <v>65</v>
      </c>
      <c r="B39" s="72"/>
      <c r="C39" s="72"/>
      <c r="D39" s="71"/>
      <c r="E39" s="73"/>
      <c r="F39" s="13"/>
      <c r="G39" s="13"/>
      <c r="H39" s="13"/>
      <c r="I39" s="71"/>
    </row>
    <row r="40" spans="1:9" ht="15">
      <c r="A40" s="72" t="s">
        <v>67</v>
      </c>
      <c r="B40" s="72"/>
      <c r="C40" s="72"/>
      <c r="D40" s="72"/>
      <c r="E40" s="73"/>
      <c r="F40" s="13"/>
      <c r="G40" s="13"/>
      <c r="H40" s="13"/>
      <c r="I40" s="72"/>
    </row>
    <row r="41" spans="1:9" ht="15">
      <c r="A41" s="72" t="s">
        <v>68</v>
      </c>
      <c r="B41" s="72"/>
      <c r="C41" s="72"/>
      <c r="D41" s="72"/>
      <c r="E41" s="73"/>
      <c r="F41" s="13"/>
      <c r="G41" s="13"/>
      <c r="H41" s="13"/>
      <c r="I41" s="72"/>
    </row>
    <row r="42" spans="1:9" ht="15">
      <c r="A42" s="72" t="s">
        <v>99</v>
      </c>
      <c r="B42" s="13"/>
      <c r="C42" s="13"/>
      <c r="D42" s="72"/>
      <c r="E42" s="26"/>
      <c r="F42" s="13"/>
      <c r="G42" s="13"/>
      <c r="H42" s="13"/>
    </row>
    <row r="43" spans="1:9" ht="15">
      <c r="A43" s="13"/>
      <c r="B43" s="13"/>
      <c r="C43" s="13"/>
      <c r="D43" s="72"/>
      <c r="E43" s="26"/>
      <c r="F43" s="13"/>
      <c r="G43" s="13"/>
      <c r="H43" s="13"/>
    </row>
    <row r="44" spans="1:9" ht="18.75">
      <c r="A44" s="25" t="s">
        <v>0</v>
      </c>
      <c r="B44" s="11"/>
      <c r="C44" s="10"/>
      <c r="D44" s="10"/>
      <c r="E44" s="10"/>
      <c r="F44" s="10"/>
      <c r="G44" s="13"/>
      <c r="H44" s="13"/>
    </row>
    <row r="45" spans="1:9" ht="15">
      <c r="A45" s="11" t="s">
        <v>70</v>
      </c>
      <c r="B45" s="11"/>
      <c r="C45" s="10"/>
      <c r="E45" s="21" t="s">
        <v>71</v>
      </c>
      <c r="F45" s="23"/>
      <c r="G45" s="11"/>
      <c r="H45" s="11"/>
    </row>
    <row r="46" spans="1:9" ht="15">
      <c r="A46" s="11" t="s">
        <v>72</v>
      </c>
      <c r="B46" s="11"/>
      <c r="C46" s="24"/>
      <c r="E46" s="21" t="s">
        <v>73</v>
      </c>
      <c r="F46" s="23"/>
      <c r="G46" s="11"/>
      <c r="H46" s="11"/>
    </row>
    <row r="47" spans="1:9" ht="15">
      <c r="A47" s="11" t="s">
        <v>74</v>
      </c>
      <c r="B47" s="11"/>
      <c r="C47" s="22"/>
      <c r="E47" s="21" t="s">
        <v>75</v>
      </c>
      <c r="F47" s="11"/>
      <c r="G47" s="10"/>
      <c r="H47" s="10"/>
    </row>
    <row r="48" spans="1:9" ht="15">
      <c r="A48" s="11" t="s">
        <v>76</v>
      </c>
      <c r="B48" s="11"/>
      <c r="C48" s="11"/>
      <c r="E48" s="21" t="s">
        <v>77</v>
      </c>
      <c r="F48" s="11"/>
      <c r="G48" s="10"/>
      <c r="H48" s="10"/>
    </row>
    <row r="49" spans="1:8" ht="15">
      <c r="A49" s="11" t="s">
        <v>78</v>
      </c>
      <c r="B49" s="11"/>
      <c r="C49" s="11"/>
      <c r="E49" s="15"/>
      <c r="F49" s="11"/>
      <c r="G49" s="10"/>
      <c r="H49" s="10"/>
    </row>
    <row r="50" spans="1:8" ht="15">
      <c r="A50" s="20"/>
      <c r="B50" s="19"/>
      <c r="C50" s="11"/>
      <c r="E50" s="18"/>
      <c r="F50" s="11"/>
      <c r="G50" s="10"/>
      <c r="H50" s="10"/>
    </row>
    <row r="51" spans="1:8" ht="15">
      <c r="A51" s="14" t="s">
        <v>73</v>
      </c>
      <c r="B51" s="11"/>
      <c r="C51" s="10"/>
      <c r="E51" s="14" t="s">
        <v>75</v>
      </c>
      <c r="F51" s="17"/>
      <c r="G51" s="17"/>
      <c r="H51" s="17"/>
    </row>
    <row r="52" spans="1:8" ht="15">
      <c r="A52" s="13" t="s">
        <v>79</v>
      </c>
      <c r="B52" s="11" t="s">
        <v>80</v>
      </c>
      <c r="C52" s="10"/>
      <c r="E52" s="13" t="s">
        <v>81</v>
      </c>
      <c r="G52" s="16" t="s">
        <v>82</v>
      </c>
      <c r="H52" s="16"/>
    </row>
    <row r="53" spans="1:8" ht="15">
      <c r="A53" s="10" t="s">
        <v>83</v>
      </c>
      <c r="B53" s="11" t="s">
        <v>84</v>
      </c>
      <c r="C53" s="10"/>
      <c r="E53" s="13" t="s">
        <v>85</v>
      </c>
      <c r="F53" s="8"/>
      <c r="G53" s="8" t="s">
        <v>344</v>
      </c>
    </row>
    <row r="54" spans="1:8" ht="15">
      <c r="A54" s="11" t="s">
        <v>86</v>
      </c>
      <c r="B54" s="11" t="s">
        <v>87</v>
      </c>
      <c r="C54" s="10"/>
      <c r="E54" s="8" t="s">
        <v>88</v>
      </c>
      <c r="F54" s="8"/>
      <c r="G54" s="8" t="s">
        <v>89</v>
      </c>
    </row>
    <row r="55" spans="1:8" ht="15">
      <c r="A55" s="11"/>
      <c r="B55" s="11"/>
      <c r="C55" s="10"/>
      <c r="F55" s="8"/>
    </row>
    <row r="56" spans="1:8" ht="15">
      <c r="F56" s="8"/>
    </row>
    <row r="57" spans="1:8" ht="15">
      <c r="F57" s="8"/>
    </row>
    <row r="58" spans="1:8" ht="15">
      <c r="F58" s="8"/>
    </row>
    <row r="59" spans="1:8" ht="15">
      <c r="A59" s="13"/>
      <c r="B59" s="12"/>
      <c r="C59" s="10"/>
      <c r="D59" s="10"/>
      <c r="E59" s="10"/>
      <c r="F59" s="10"/>
    </row>
    <row r="60" spans="1:8" ht="15">
      <c r="A60" s="11"/>
      <c r="B60" s="11"/>
      <c r="C60" s="11"/>
      <c r="D60" s="10"/>
      <c r="E60" s="11"/>
      <c r="F60" s="10"/>
      <c r="G60" s="10"/>
      <c r="H60" s="10"/>
    </row>
  </sheetData>
  <sheetProtection algorithmName="SHA-512" hashValue="l1ltoBeDSAOK6HVUiUDkxLjpX2l94tP5gWJABf9Hwf/HOFHu5V/yiCp8fsdiQXmcDWAVK94UhTu4xT+PMYWsrQ==" saltValue="3q9MZ+lJzhB7/v/8PloiNQ==" spinCount="100000" sheet="1" formatCells="0" formatColumns="0" formatRows="0" sort="0"/>
  <mergeCells count="4">
    <mergeCell ref="J10:N10"/>
    <mergeCell ref="A7:N7"/>
    <mergeCell ref="B8:D8"/>
    <mergeCell ref="J11:N11"/>
  </mergeCells>
  <printOptions horizontalCentered="1"/>
  <pageMargins left="0.25" right="0.25" top="0.25" bottom="0.25" header="0" footer="0"/>
  <pageSetup paperSize="9" scale="57" orientation="landscape" r:id="rId1"/>
  <headerFooter alignWithMargins="0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EF51EF-99DB-438F-BBAB-80B6D052643D}">
  <sheetPr codeName="Sheet3">
    <tabColor rgb="FFFF0066"/>
    <pageSetUpPr fitToPage="1"/>
  </sheetPr>
  <dimension ref="A1:O60"/>
  <sheetViews>
    <sheetView showGridLines="0" showZeros="0" view="pageBreakPreview" zoomScale="85" zoomScaleNormal="90" zoomScaleSheetLayoutView="85" workbookViewId="0">
      <pane xSplit="6" ySplit="14" topLeftCell="G15" activePane="bottomRight" state="frozen"/>
      <selection activeCell="B9" sqref="B9"/>
      <selection pane="topRight" activeCell="B9" sqref="B9"/>
      <selection pane="bottomLeft" activeCell="B9" sqref="B9"/>
      <selection pane="bottomRight" activeCell="I50" sqref="I50"/>
    </sheetView>
  </sheetViews>
  <sheetFormatPr defaultColWidth="11.85546875" defaultRowHeight="15.95" customHeight="1"/>
  <cols>
    <col min="1" max="1" width="30.5703125" style="8" customWidth="1"/>
    <col min="2" max="2" width="6.7109375" style="8" customWidth="1"/>
    <col min="3" max="3" width="8.7109375" style="8" customWidth="1"/>
    <col min="4" max="4" width="6.7109375" style="8" customWidth="1"/>
    <col min="5" max="5" width="12.7109375" style="8" customWidth="1"/>
    <col min="6" max="6" width="12.7109375" style="9" customWidth="1"/>
    <col min="7" max="11" width="12.7109375" style="8" customWidth="1"/>
    <col min="12" max="15" width="12.7109375" style="8" hidden="1" customWidth="1"/>
    <col min="16" max="247" width="11.85546875" style="8"/>
    <col min="248" max="248" width="26.85546875" style="8" customWidth="1"/>
    <col min="249" max="250" width="12" style="8" customWidth="1"/>
    <col min="251" max="251" width="6.5703125" style="8" customWidth="1"/>
    <col min="252" max="263" width="12" style="8" customWidth="1"/>
    <col min="264" max="503" width="11.85546875" style="8"/>
    <col min="504" max="504" width="26.85546875" style="8" customWidth="1"/>
    <col min="505" max="506" width="12" style="8" customWidth="1"/>
    <col min="507" max="507" width="6.5703125" style="8" customWidth="1"/>
    <col min="508" max="519" width="12" style="8" customWidth="1"/>
    <col min="520" max="759" width="11.85546875" style="8"/>
    <col min="760" max="760" width="26.85546875" style="8" customWidth="1"/>
    <col min="761" max="762" width="12" style="8" customWidth="1"/>
    <col min="763" max="763" width="6.5703125" style="8" customWidth="1"/>
    <col min="764" max="775" width="12" style="8" customWidth="1"/>
    <col min="776" max="1015" width="11.85546875" style="8"/>
    <col min="1016" max="1016" width="26.85546875" style="8" customWidth="1"/>
    <col min="1017" max="1018" width="12" style="8" customWidth="1"/>
    <col min="1019" max="1019" width="6.5703125" style="8" customWidth="1"/>
    <col min="1020" max="1031" width="12" style="8" customWidth="1"/>
    <col min="1032" max="1271" width="11.85546875" style="8"/>
    <col min="1272" max="1272" width="26.85546875" style="8" customWidth="1"/>
    <col min="1273" max="1274" width="12" style="8" customWidth="1"/>
    <col min="1275" max="1275" width="6.5703125" style="8" customWidth="1"/>
    <col min="1276" max="1287" width="12" style="8" customWidth="1"/>
    <col min="1288" max="1527" width="11.85546875" style="8"/>
    <col min="1528" max="1528" width="26.85546875" style="8" customWidth="1"/>
    <col min="1529" max="1530" width="12" style="8" customWidth="1"/>
    <col min="1531" max="1531" width="6.5703125" style="8" customWidth="1"/>
    <col min="1532" max="1543" width="12" style="8" customWidth="1"/>
    <col min="1544" max="1783" width="11.85546875" style="8"/>
    <col min="1784" max="1784" width="26.85546875" style="8" customWidth="1"/>
    <col min="1785" max="1786" width="12" style="8" customWidth="1"/>
    <col min="1787" max="1787" width="6.5703125" style="8" customWidth="1"/>
    <col min="1788" max="1799" width="12" style="8" customWidth="1"/>
    <col min="1800" max="2039" width="11.85546875" style="8"/>
    <col min="2040" max="2040" width="26.85546875" style="8" customWidth="1"/>
    <col min="2041" max="2042" width="12" style="8" customWidth="1"/>
    <col min="2043" max="2043" width="6.5703125" style="8" customWidth="1"/>
    <col min="2044" max="2055" width="12" style="8" customWidth="1"/>
    <col min="2056" max="2295" width="11.85546875" style="8"/>
    <col min="2296" max="2296" width="26.85546875" style="8" customWidth="1"/>
    <col min="2297" max="2298" width="12" style="8" customWidth="1"/>
    <col min="2299" max="2299" width="6.5703125" style="8" customWidth="1"/>
    <col min="2300" max="2311" width="12" style="8" customWidth="1"/>
    <col min="2312" max="2551" width="11.85546875" style="8"/>
    <col min="2552" max="2552" width="26.85546875" style="8" customWidth="1"/>
    <col min="2553" max="2554" width="12" style="8" customWidth="1"/>
    <col min="2555" max="2555" width="6.5703125" style="8" customWidth="1"/>
    <col min="2556" max="2567" width="12" style="8" customWidth="1"/>
    <col min="2568" max="2807" width="11.85546875" style="8"/>
    <col min="2808" max="2808" width="26.85546875" style="8" customWidth="1"/>
    <col min="2809" max="2810" width="12" style="8" customWidth="1"/>
    <col min="2811" max="2811" width="6.5703125" style="8" customWidth="1"/>
    <col min="2812" max="2823" width="12" style="8" customWidth="1"/>
    <col min="2824" max="3063" width="11.85546875" style="8"/>
    <col min="3064" max="3064" width="26.85546875" style="8" customWidth="1"/>
    <col min="3065" max="3066" width="12" style="8" customWidth="1"/>
    <col min="3067" max="3067" width="6.5703125" style="8" customWidth="1"/>
    <col min="3068" max="3079" width="12" style="8" customWidth="1"/>
    <col min="3080" max="3319" width="11.85546875" style="8"/>
    <col min="3320" max="3320" width="26.85546875" style="8" customWidth="1"/>
    <col min="3321" max="3322" width="12" style="8" customWidth="1"/>
    <col min="3323" max="3323" width="6.5703125" style="8" customWidth="1"/>
    <col min="3324" max="3335" width="12" style="8" customWidth="1"/>
    <col min="3336" max="3575" width="11.85546875" style="8"/>
    <col min="3576" max="3576" width="26.85546875" style="8" customWidth="1"/>
    <col min="3577" max="3578" width="12" style="8" customWidth="1"/>
    <col min="3579" max="3579" width="6.5703125" style="8" customWidth="1"/>
    <col min="3580" max="3591" width="12" style="8" customWidth="1"/>
    <col min="3592" max="3831" width="11.85546875" style="8"/>
    <col min="3832" max="3832" width="26.85546875" style="8" customWidth="1"/>
    <col min="3833" max="3834" width="12" style="8" customWidth="1"/>
    <col min="3835" max="3835" width="6.5703125" style="8" customWidth="1"/>
    <col min="3836" max="3847" width="12" style="8" customWidth="1"/>
    <col min="3848" max="4087" width="11.85546875" style="8"/>
    <col min="4088" max="4088" width="26.85546875" style="8" customWidth="1"/>
    <col min="4089" max="4090" width="12" style="8" customWidth="1"/>
    <col min="4091" max="4091" width="6.5703125" style="8" customWidth="1"/>
    <col min="4092" max="4103" width="12" style="8" customWidth="1"/>
    <col min="4104" max="4343" width="11.85546875" style="8"/>
    <col min="4344" max="4344" width="26.85546875" style="8" customWidth="1"/>
    <col min="4345" max="4346" width="12" style="8" customWidth="1"/>
    <col min="4347" max="4347" width="6.5703125" style="8" customWidth="1"/>
    <col min="4348" max="4359" width="12" style="8" customWidth="1"/>
    <col min="4360" max="4599" width="11.85546875" style="8"/>
    <col min="4600" max="4600" width="26.85546875" style="8" customWidth="1"/>
    <col min="4601" max="4602" width="12" style="8" customWidth="1"/>
    <col min="4603" max="4603" width="6.5703125" style="8" customWidth="1"/>
    <col min="4604" max="4615" width="12" style="8" customWidth="1"/>
    <col min="4616" max="4855" width="11.85546875" style="8"/>
    <col min="4856" max="4856" width="26.85546875" style="8" customWidth="1"/>
    <col min="4857" max="4858" width="12" style="8" customWidth="1"/>
    <col min="4859" max="4859" width="6.5703125" style="8" customWidth="1"/>
    <col min="4860" max="4871" width="12" style="8" customWidth="1"/>
    <col min="4872" max="5111" width="11.85546875" style="8"/>
    <col min="5112" max="5112" width="26.85546875" style="8" customWidth="1"/>
    <col min="5113" max="5114" width="12" style="8" customWidth="1"/>
    <col min="5115" max="5115" width="6.5703125" style="8" customWidth="1"/>
    <col min="5116" max="5127" width="12" style="8" customWidth="1"/>
    <col min="5128" max="5367" width="11.85546875" style="8"/>
    <col min="5368" max="5368" width="26.85546875" style="8" customWidth="1"/>
    <col min="5369" max="5370" width="12" style="8" customWidth="1"/>
    <col min="5371" max="5371" width="6.5703125" style="8" customWidth="1"/>
    <col min="5372" max="5383" width="12" style="8" customWidth="1"/>
    <col min="5384" max="5623" width="11.85546875" style="8"/>
    <col min="5624" max="5624" width="26.85546875" style="8" customWidth="1"/>
    <col min="5625" max="5626" width="12" style="8" customWidth="1"/>
    <col min="5627" max="5627" width="6.5703125" style="8" customWidth="1"/>
    <col min="5628" max="5639" width="12" style="8" customWidth="1"/>
    <col min="5640" max="5879" width="11.85546875" style="8"/>
    <col min="5880" max="5880" width="26.85546875" style="8" customWidth="1"/>
    <col min="5881" max="5882" width="12" style="8" customWidth="1"/>
    <col min="5883" max="5883" width="6.5703125" style="8" customWidth="1"/>
    <col min="5884" max="5895" width="12" style="8" customWidth="1"/>
    <col min="5896" max="6135" width="11.85546875" style="8"/>
    <col min="6136" max="6136" width="26.85546875" style="8" customWidth="1"/>
    <col min="6137" max="6138" width="12" style="8" customWidth="1"/>
    <col min="6139" max="6139" width="6.5703125" style="8" customWidth="1"/>
    <col min="6140" max="6151" width="12" style="8" customWidth="1"/>
    <col min="6152" max="6391" width="11.85546875" style="8"/>
    <col min="6392" max="6392" width="26.85546875" style="8" customWidth="1"/>
    <col min="6393" max="6394" width="12" style="8" customWidth="1"/>
    <col min="6395" max="6395" width="6.5703125" style="8" customWidth="1"/>
    <col min="6396" max="6407" width="12" style="8" customWidth="1"/>
    <col min="6408" max="6647" width="11.85546875" style="8"/>
    <col min="6648" max="6648" width="26.85546875" style="8" customWidth="1"/>
    <col min="6649" max="6650" width="12" style="8" customWidth="1"/>
    <col min="6651" max="6651" width="6.5703125" style="8" customWidth="1"/>
    <col min="6652" max="6663" width="12" style="8" customWidth="1"/>
    <col min="6664" max="6903" width="11.85546875" style="8"/>
    <col min="6904" max="6904" width="26.85546875" style="8" customWidth="1"/>
    <col min="6905" max="6906" width="12" style="8" customWidth="1"/>
    <col min="6907" max="6907" width="6.5703125" style="8" customWidth="1"/>
    <col min="6908" max="6919" width="12" style="8" customWidth="1"/>
    <col min="6920" max="7159" width="11.85546875" style="8"/>
    <col min="7160" max="7160" width="26.85546875" style="8" customWidth="1"/>
    <col min="7161" max="7162" width="12" style="8" customWidth="1"/>
    <col min="7163" max="7163" width="6.5703125" style="8" customWidth="1"/>
    <col min="7164" max="7175" width="12" style="8" customWidth="1"/>
    <col min="7176" max="7415" width="11.85546875" style="8"/>
    <col min="7416" max="7416" width="26.85546875" style="8" customWidth="1"/>
    <col min="7417" max="7418" width="12" style="8" customWidth="1"/>
    <col min="7419" max="7419" width="6.5703125" style="8" customWidth="1"/>
    <col min="7420" max="7431" width="12" style="8" customWidth="1"/>
    <col min="7432" max="7671" width="11.85546875" style="8"/>
    <col min="7672" max="7672" width="26.85546875" style="8" customWidth="1"/>
    <col min="7673" max="7674" width="12" style="8" customWidth="1"/>
    <col min="7675" max="7675" width="6.5703125" style="8" customWidth="1"/>
    <col min="7676" max="7687" width="12" style="8" customWidth="1"/>
    <col min="7688" max="7927" width="11.85546875" style="8"/>
    <col min="7928" max="7928" width="26.85546875" style="8" customWidth="1"/>
    <col min="7929" max="7930" width="12" style="8" customWidth="1"/>
    <col min="7931" max="7931" width="6.5703125" style="8" customWidth="1"/>
    <col min="7932" max="7943" width="12" style="8" customWidth="1"/>
    <col min="7944" max="8183" width="11.85546875" style="8"/>
    <col min="8184" max="8184" width="26.85546875" style="8" customWidth="1"/>
    <col min="8185" max="8186" width="12" style="8" customWidth="1"/>
    <col min="8187" max="8187" width="6.5703125" style="8" customWidth="1"/>
    <col min="8188" max="8199" width="12" style="8" customWidth="1"/>
    <col min="8200" max="8439" width="11.85546875" style="8"/>
    <col min="8440" max="8440" width="26.85546875" style="8" customWidth="1"/>
    <col min="8441" max="8442" width="12" style="8" customWidth="1"/>
    <col min="8443" max="8443" width="6.5703125" style="8" customWidth="1"/>
    <col min="8444" max="8455" width="12" style="8" customWidth="1"/>
    <col min="8456" max="8695" width="11.85546875" style="8"/>
    <col min="8696" max="8696" width="26.85546875" style="8" customWidth="1"/>
    <col min="8697" max="8698" width="12" style="8" customWidth="1"/>
    <col min="8699" max="8699" width="6.5703125" style="8" customWidth="1"/>
    <col min="8700" max="8711" width="12" style="8" customWidth="1"/>
    <col min="8712" max="8951" width="11.85546875" style="8"/>
    <col min="8952" max="8952" width="26.85546875" style="8" customWidth="1"/>
    <col min="8953" max="8954" width="12" style="8" customWidth="1"/>
    <col min="8955" max="8955" width="6.5703125" style="8" customWidth="1"/>
    <col min="8956" max="8967" width="12" style="8" customWidth="1"/>
    <col min="8968" max="9207" width="11.85546875" style="8"/>
    <col min="9208" max="9208" width="26.85546875" style="8" customWidth="1"/>
    <col min="9209" max="9210" width="12" style="8" customWidth="1"/>
    <col min="9211" max="9211" width="6.5703125" style="8" customWidth="1"/>
    <col min="9212" max="9223" width="12" style="8" customWidth="1"/>
    <col min="9224" max="9463" width="11.85546875" style="8"/>
    <col min="9464" max="9464" width="26.85546875" style="8" customWidth="1"/>
    <col min="9465" max="9466" width="12" style="8" customWidth="1"/>
    <col min="9467" max="9467" width="6.5703125" style="8" customWidth="1"/>
    <col min="9468" max="9479" width="12" style="8" customWidth="1"/>
    <col min="9480" max="9719" width="11.85546875" style="8"/>
    <col min="9720" max="9720" width="26.85546875" style="8" customWidth="1"/>
    <col min="9721" max="9722" width="12" style="8" customWidth="1"/>
    <col min="9723" max="9723" width="6.5703125" style="8" customWidth="1"/>
    <col min="9724" max="9735" width="12" style="8" customWidth="1"/>
    <col min="9736" max="9975" width="11.85546875" style="8"/>
    <col min="9976" max="9976" width="26.85546875" style="8" customWidth="1"/>
    <col min="9977" max="9978" width="12" style="8" customWidth="1"/>
    <col min="9979" max="9979" width="6.5703125" style="8" customWidth="1"/>
    <col min="9980" max="9991" width="12" style="8" customWidth="1"/>
    <col min="9992" max="10231" width="11.85546875" style="8"/>
    <col min="10232" max="10232" width="26.85546875" style="8" customWidth="1"/>
    <col min="10233" max="10234" width="12" style="8" customWidth="1"/>
    <col min="10235" max="10235" width="6.5703125" style="8" customWidth="1"/>
    <col min="10236" max="10247" width="12" style="8" customWidth="1"/>
    <col min="10248" max="10487" width="11.85546875" style="8"/>
    <col min="10488" max="10488" width="26.85546875" style="8" customWidth="1"/>
    <col min="10489" max="10490" width="12" style="8" customWidth="1"/>
    <col min="10491" max="10491" width="6.5703125" style="8" customWidth="1"/>
    <col min="10492" max="10503" width="12" style="8" customWidth="1"/>
    <col min="10504" max="10743" width="11.85546875" style="8"/>
    <col min="10744" max="10744" width="26.85546875" style="8" customWidth="1"/>
    <col min="10745" max="10746" width="12" style="8" customWidth="1"/>
    <col min="10747" max="10747" width="6.5703125" style="8" customWidth="1"/>
    <col min="10748" max="10759" width="12" style="8" customWidth="1"/>
    <col min="10760" max="10999" width="11.85546875" style="8"/>
    <col min="11000" max="11000" width="26.85546875" style="8" customWidth="1"/>
    <col min="11001" max="11002" width="12" style="8" customWidth="1"/>
    <col min="11003" max="11003" width="6.5703125" style="8" customWidth="1"/>
    <col min="11004" max="11015" width="12" style="8" customWidth="1"/>
    <col min="11016" max="11255" width="11.85546875" style="8"/>
    <col min="11256" max="11256" width="26.85546875" style="8" customWidth="1"/>
    <col min="11257" max="11258" width="12" style="8" customWidth="1"/>
    <col min="11259" max="11259" width="6.5703125" style="8" customWidth="1"/>
    <col min="11260" max="11271" width="12" style="8" customWidth="1"/>
    <col min="11272" max="11511" width="11.85546875" style="8"/>
    <col min="11512" max="11512" width="26.85546875" style="8" customWidth="1"/>
    <col min="11513" max="11514" width="12" style="8" customWidth="1"/>
    <col min="11515" max="11515" width="6.5703125" style="8" customWidth="1"/>
    <col min="11516" max="11527" width="12" style="8" customWidth="1"/>
    <col min="11528" max="11767" width="11.85546875" style="8"/>
    <col min="11768" max="11768" width="26.85546875" style="8" customWidth="1"/>
    <col min="11769" max="11770" width="12" style="8" customWidth="1"/>
    <col min="11771" max="11771" width="6.5703125" style="8" customWidth="1"/>
    <col min="11772" max="11783" width="12" style="8" customWidth="1"/>
    <col min="11784" max="12023" width="11.85546875" style="8"/>
    <col min="12024" max="12024" width="26.85546875" style="8" customWidth="1"/>
    <col min="12025" max="12026" width="12" style="8" customWidth="1"/>
    <col min="12027" max="12027" width="6.5703125" style="8" customWidth="1"/>
    <col min="12028" max="12039" width="12" style="8" customWidth="1"/>
    <col min="12040" max="12279" width="11.85546875" style="8"/>
    <col min="12280" max="12280" width="26.85546875" style="8" customWidth="1"/>
    <col min="12281" max="12282" width="12" style="8" customWidth="1"/>
    <col min="12283" max="12283" width="6.5703125" style="8" customWidth="1"/>
    <col min="12284" max="12295" width="12" style="8" customWidth="1"/>
    <col min="12296" max="12535" width="11.85546875" style="8"/>
    <col min="12536" max="12536" width="26.85546875" style="8" customWidth="1"/>
    <col min="12537" max="12538" width="12" style="8" customWidth="1"/>
    <col min="12539" max="12539" width="6.5703125" style="8" customWidth="1"/>
    <col min="12540" max="12551" width="12" style="8" customWidth="1"/>
    <col min="12552" max="12791" width="11.85546875" style="8"/>
    <col min="12792" max="12792" width="26.85546875" style="8" customWidth="1"/>
    <col min="12793" max="12794" width="12" style="8" customWidth="1"/>
    <col min="12795" max="12795" width="6.5703125" style="8" customWidth="1"/>
    <col min="12796" max="12807" width="12" style="8" customWidth="1"/>
    <col min="12808" max="13047" width="11.85546875" style="8"/>
    <col min="13048" max="13048" width="26.85546875" style="8" customWidth="1"/>
    <col min="13049" max="13050" width="12" style="8" customWidth="1"/>
    <col min="13051" max="13051" width="6.5703125" style="8" customWidth="1"/>
    <col min="13052" max="13063" width="12" style="8" customWidth="1"/>
    <col min="13064" max="13303" width="11.85546875" style="8"/>
    <col min="13304" max="13304" width="26.85546875" style="8" customWidth="1"/>
    <col min="13305" max="13306" width="12" style="8" customWidth="1"/>
    <col min="13307" max="13307" width="6.5703125" style="8" customWidth="1"/>
    <col min="13308" max="13319" width="12" style="8" customWidth="1"/>
    <col min="13320" max="13559" width="11.85546875" style="8"/>
    <col min="13560" max="13560" width="26.85546875" style="8" customWidth="1"/>
    <col min="13561" max="13562" width="12" style="8" customWidth="1"/>
    <col min="13563" max="13563" width="6.5703125" style="8" customWidth="1"/>
    <col min="13564" max="13575" width="12" style="8" customWidth="1"/>
    <col min="13576" max="13815" width="11.85546875" style="8"/>
    <col min="13816" max="13816" width="26.85546875" style="8" customWidth="1"/>
    <col min="13817" max="13818" width="12" style="8" customWidth="1"/>
    <col min="13819" max="13819" width="6.5703125" style="8" customWidth="1"/>
    <col min="13820" max="13831" width="12" style="8" customWidth="1"/>
    <col min="13832" max="14071" width="11.85546875" style="8"/>
    <col min="14072" max="14072" width="26.85546875" style="8" customWidth="1"/>
    <col min="14073" max="14074" width="12" style="8" customWidth="1"/>
    <col min="14075" max="14075" width="6.5703125" style="8" customWidth="1"/>
    <col min="14076" max="14087" width="12" style="8" customWidth="1"/>
    <col min="14088" max="14327" width="11.85546875" style="8"/>
    <col min="14328" max="14328" width="26.85546875" style="8" customWidth="1"/>
    <col min="14329" max="14330" width="12" style="8" customWidth="1"/>
    <col min="14331" max="14331" width="6.5703125" style="8" customWidth="1"/>
    <col min="14332" max="14343" width="12" style="8" customWidth="1"/>
    <col min="14344" max="14583" width="11.85546875" style="8"/>
    <col min="14584" max="14584" width="26.85546875" style="8" customWidth="1"/>
    <col min="14585" max="14586" width="12" style="8" customWidth="1"/>
    <col min="14587" max="14587" width="6.5703125" style="8" customWidth="1"/>
    <col min="14588" max="14599" width="12" style="8" customWidth="1"/>
    <col min="14600" max="14839" width="11.85546875" style="8"/>
    <col min="14840" max="14840" width="26.85546875" style="8" customWidth="1"/>
    <col min="14841" max="14842" width="12" style="8" customWidth="1"/>
    <col min="14843" max="14843" width="6.5703125" style="8" customWidth="1"/>
    <col min="14844" max="14855" width="12" style="8" customWidth="1"/>
    <col min="14856" max="15095" width="11.85546875" style="8"/>
    <col min="15096" max="15096" width="26.85546875" style="8" customWidth="1"/>
    <col min="15097" max="15098" width="12" style="8" customWidth="1"/>
    <col min="15099" max="15099" width="6.5703125" style="8" customWidth="1"/>
    <col min="15100" max="15111" width="12" style="8" customWidth="1"/>
    <col min="15112" max="15351" width="11.85546875" style="8"/>
    <col min="15352" max="15352" width="26.85546875" style="8" customWidth="1"/>
    <col min="15353" max="15354" width="12" style="8" customWidth="1"/>
    <col min="15355" max="15355" width="6.5703125" style="8" customWidth="1"/>
    <col min="15356" max="15367" width="12" style="8" customWidth="1"/>
    <col min="15368" max="15607" width="11.85546875" style="8"/>
    <col min="15608" max="15608" width="26.85546875" style="8" customWidth="1"/>
    <col min="15609" max="15610" width="12" style="8" customWidth="1"/>
    <col min="15611" max="15611" width="6.5703125" style="8" customWidth="1"/>
    <col min="15612" max="15623" width="12" style="8" customWidth="1"/>
    <col min="15624" max="15863" width="11.85546875" style="8"/>
    <col min="15864" max="15864" width="26.85546875" style="8" customWidth="1"/>
    <col min="15865" max="15866" width="12" style="8" customWidth="1"/>
    <col min="15867" max="15867" width="6.5703125" style="8" customWidth="1"/>
    <col min="15868" max="15879" width="12" style="8" customWidth="1"/>
    <col min="15880" max="16119" width="11.85546875" style="8"/>
    <col min="16120" max="16120" width="26.85546875" style="8" customWidth="1"/>
    <col min="16121" max="16122" width="12" style="8" customWidth="1"/>
    <col min="16123" max="16123" width="6.5703125" style="8" customWidth="1"/>
    <col min="16124" max="16135" width="12" style="8" customWidth="1"/>
    <col min="16136" max="16384" width="11.85546875" style="8"/>
  </cols>
  <sheetData>
    <row r="1" spans="1:15" s="43" customFormat="1" ht="12.75"/>
    <row r="2" spans="1:15" s="43" customFormat="1" ht="12.75"/>
    <row r="3" spans="1:15" s="43" customFormat="1" ht="12.75"/>
    <row r="4" spans="1:15" s="43" customFormat="1" ht="11.25" customHeight="1"/>
    <row r="5" spans="1:15" s="43" customFormat="1" ht="12.75"/>
    <row r="6" spans="1:15" s="43" customFormat="1" ht="12.75"/>
    <row r="7" spans="1:15" s="43" customFormat="1" ht="31.5" customHeight="1">
      <c r="A7" s="299" t="s">
        <v>90</v>
      </c>
      <c r="B7" s="299"/>
      <c r="C7" s="299"/>
      <c r="D7" s="299"/>
      <c r="E7" s="299"/>
      <c r="F7" s="299"/>
      <c r="G7" s="299"/>
      <c r="H7" s="299"/>
      <c r="I7" s="299"/>
      <c r="J7" s="299"/>
      <c r="K7" s="299"/>
      <c r="L7" s="299"/>
      <c r="M7" s="299"/>
      <c r="N7" s="299"/>
      <c r="O7" s="299"/>
    </row>
    <row r="8" spans="1:15" s="43" customFormat="1" ht="21">
      <c r="A8" s="103">
        <f>'KCM2 NB'!A8</f>
        <v>44896</v>
      </c>
      <c r="B8" s="295">
        <f>FDR!B8</f>
        <v>44896</v>
      </c>
      <c r="C8" s="295"/>
      <c r="D8" s="295"/>
      <c r="G8" s="279" t="s">
        <v>403</v>
      </c>
      <c r="H8" s="274"/>
    </row>
    <row r="9" spans="1:15" s="43" customFormat="1" ht="25.5" customHeight="1">
      <c r="A9" s="46" t="s">
        <v>394</v>
      </c>
      <c r="B9" s="46"/>
      <c r="C9" s="45"/>
      <c r="D9" s="45"/>
      <c r="E9" s="45"/>
      <c r="F9" s="44"/>
      <c r="G9" s="44"/>
      <c r="H9" s="44"/>
      <c r="I9" s="44"/>
      <c r="J9" s="44"/>
    </row>
    <row r="10" spans="1:15" s="34" customFormat="1" ht="15">
      <c r="A10" s="42"/>
      <c r="B10" s="42"/>
      <c r="C10" s="42"/>
      <c r="D10" s="41"/>
      <c r="E10" s="41" t="s">
        <v>41</v>
      </c>
      <c r="F10" s="41" t="s">
        <v>18</v>
      </c>
      <c r="G10" s="41" t="s">
        <v>91</v>
      </c>
      <c r="H10" s="41" t="s">
        <v>9</v>
      </c>
      <c r="I10" s="41" t="s">
        <v>43</v>
      </c>
      <c r="J10" s="41" t="s">
        <v>45</v>
      </c>
      <c r="K10" s="41" t="s">
        <v>92</v>
      </c>
      <c r="L10" s="129" t="s">
        <v>46</v>
      </c>
      <c r="M10" s="312" t="s">
        <v>47</v>
      </c>
      <c r="N10" s="313"/>
      <c r="O10" s="314"/>
    </row>
    <row r="11" spans="1:15" s="34" customFormat="1" ht="15">
      <c r="A11" s="39" t="s">
        <v>48</v>
      </c>
      <c r="B11" s="39" t="s">
        <v>49</v>
      </c>
      <c r="C11" s="39" t="s">
        <v>50</v>
      </c>
      <c r="D11" s="39" t="s">
        <v>51</v>
      </c>
      <c r="E11" s="39" t="s">
        <v>52</v>
      </c>
      <c r="F11" s="39" t="s">
        <v>93</v>
      </c>
      <c r="G11" s="39"/>
      <c r="H11" s="39" t="s">
        <v>54</v>
      </c>
      <c r="I11" s="39" t="s">
        <v>95</v>
      </c>
      <c r="J11" s="39" t="s">
        <v>105</v>
      </c>
      <c r="K11" s="39" t="s">
        <v>96</v>
      </c>
      <c r="L11" s="129" t="s">
        <v>58</v>
      </c>
      <c r="M11" s="130" t="s">
        <v>59</v>
      </c>
      <c r="N11" s="130" t="s">
        <v>60</v>
      </c>
      <c r="O11" s="130" t="s">
        <v>61</v>
      </c>
    </row>
    <row r="12" spans="1:15" s="34" customFormat="1" ht="15">
      <c r="A12" s="39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67"/>
      <c r="M12" s="68"/>
      <c r="N12" s="68"/>
      <c r="O12" s="68"/>
    </row>
    <row r="13" spans="1:15" s="34" customFormat="1" ht="15">
      <c r="A13" s="39"/>
      <c r="B13" s="39"/>
      <c r="C13" s="40"/>
      <c r="D13" s="39"/>
      <c r="E13" s="39"/>
      <c r="F13" s="39"/>
      <c r="G13" s="39"/>
      <c r="H13" s="39"/>
      <c r="I13" s="39"/>
      <c r="J13" s="39"/>
      <c r="K13" s="39"/>
      <c r="L13" s="67"/>
      <c r="M13" s="74"/>
      <c r="N13" s="74"/>
      <c r="O13" s="74"/>
    </row>
    <row r="14" spans="1:15" s="34" customFormat="1" ht="15">
      <c r="A14" s="38"/>
      <c r="B14" s="38"/>
      <c r="C14" s="38"/>
      <c r="D14" s="38"/>
      <c r="E14" s="38"/>
      <c r="F14" s="37">
        <f>F15-E15</f>
        <v>2</v>
      </c>
      <c r="G14" s="37">
        <f>G15-E15</f>
        <v>6</v>
      </c>
      <c r="H14" s="37">
        <f>H15-E15</f>
        <v>7</v>
      </c>
      <c r="I14" s="37">
        <f>I15-E15</f>
        <v>12</v>
      </c>
      <c r="J14" s="37">
        <f>J15-E15</f>
        <v>14</v>
      </c>
      <c r="K14" s="37">
        <f>K15-E15</f>
        <v>16</v>
      </c>
      <c r="L14" s="124">
        <f>L28-E28</f>
        <v>12</v>
      </c>
      <c r="M14" s="125">
        <f>M28-E28</f>
        <v>36</v>
      </c>
      <c r="N14" s="125">
        <f>N28-E28</f>
        <v>29</v>
      </c>
      <c r="O14" s="125">
        <f>O28-E28</f>
        <v>29</v>
      </c>
    </row>
    <row r="15" spans="1:15" s="34" customFormat="1" ht="24.75" customHeight="1">
      <c r="A15" s="91" t="s">
        <v>396</v>
      </c>
      <c r="B15" s="91" t="s">
        <v>397</v>
      </c>
      <c r="C15" s="91" t="s">
        <v>397</v>
      </c>
      <c r="D15" s="105">
        <f t="shared" ref="D15:D16" si="0">E15</f>
        <v>44930</v>
      </c>
      <c r="E15" s="92">
        <v>44930</v>
      </c>
      <c r="F15" s="36">
        <f>E15+2</f>
        <v>44932</v>
      </c>
      <c r="G15" s="35">
        <f>E15+6</f>
        <v>44936</v>
      </c>
      <c r="H15" s="35">
        <f>E15+7</f>
        <v>44937</v>
      </c>
      <c r="I15" s="35">
        <f>E15+12</f>
        <v>44942</v>
      </c>
      <c r="J15" s="35">
        <f>E15+14</f>
        <v>44944</v>
      </c>
      <c r="K15" s="35">
        <f>E15+16</f>
        <v>44946</v>
      </c>
      <c r="L15" s="69">
        <f t="shared" ref="L15:L16" si="1">H15+5</f>
        <v>44942</v>
      </c>
      <c r="M15" s="70">
        <f t="shared" ref="M15:M16" si="2">J15+22</f>
        <v>44966</v>
      </c>
      <c r="N15" s="70">
        <f t="shared" ref="N15:N16" si="3">J15+15</f>
        <v>44959</v>
      </c>
      <c r="O15" s="70">
        <f t="shared" ref="O15:O16" si="4">J15+15</f>
        <v>44959</v>
      </c>
    </row>
    <row r="16" spans="1:15" s="34" customFormat="1" ht="24.95" customHeight="1">
      <c r="A16" s="91" t="s">
        <v>398</v>
      </c>
      <c r="B16" s="91" t="s">
        <v>397</v>
      </c>
      <c r="C16" s="91" t="s">
        <v>397</v>
      </c>
      <c r="D16" s="105">
        <f t="shared" si="0"/>
        <v>44937</v>
      </c>
      <c r="E16" s="92">
        <v>44937</v>
      </c>
      <c r="F16" s="36">
        <f>E16+2</f>
        <v>44939</v>
      </c>
      <c r="G16" s="35">
        <f>E16+6</f>
        <v>44943</v>
      </c>
      <c r="H16" s="35">
        <f>E16+7</f>
        <v>44944</v>
      </c>
      <c r="I16" s="35">
        <f>E16+12</f>
        <v>44949</v>
      </c>
      <c r="J16" s="35">
        <f>E16+14</f>
        <v>44951</v>
      </c>
      <c r="K16" s="35">
        <f>E16+16</f>
        <v>44953</v>
      </c>
      <c r="L16" s="69">
        <f t="shared" si="1"/>
        <v>44949</v>
      </c>
      <c r="M16" s="70">
        <f t="shared" si="2"/>
        <v>44973</v>
      </c>
      <c r="N16" s="70">
        <f t="shared" si="3"/>
        <v>44966</v>
      </c>
      <c r="O16" s="70">
        <f t="shared" si="4"/>
        <v>44966</v>
      </c>
    </row>
    <row r="17" spans="1:15" s="34" customFormat="1" ht="24.95" customHeight="1">
      <c r="A17" s="319" t="s">
        <v>400</v>
      </c>
      <c r="B17" s="320"/>
      <c r="C17" s="320"/>
      <c r="D17" s="320"/>
      <c r="E17" s="320"/>
      <c r="F17" s="320"/>
      <c r="G17" s="320"/>
      <c r="H17" s="320"/>
      <c r="I17" s="320"/>
      <c r="J17" s="320"/>
      <c r="K17" s="322"/>
      <c r="L17" s="92"/>
      <c r="M17" s="92"/>
      <c r="N17" s="92"/>
      <c r="O17" s="92"/>
    </row>
    <row r="18" spans="1:15" s="34" customFormat="1" ht="24.95" customHeight="1">
      <c r="A18" s="91" t="s">
        <v>399</v>
      </c>
      <c r="B18" s="91" t="s">
        <v>397</v>
      </c>
      <c r="C18" s="91" t="s">
        <v>397</v>
      </c>
      <c r="D18" s="105">
        <f t="shared" ref="D18:D27" si="5">E18</f>
        <v>44951</v>
      </c>
      <c r="E18" s="92">
        <v>44951</v>
      </c>
      <c r="F18" s="36">
        <f t="shared" ref="F18:F20" si="6">E18+2</f>
        <v>44953</v>
      </c>
      <c r="G18" s="35">
        <f t="shared" ref="G18:G20" si="7">E18+6</f>
        <v>44957</v>
      </c>
      <c r="H18" s="35">
        <f t="shared" ref="H18:H20" si="8">E18+7</f>
        <v>44958</v>
      </c>
      <c r="I18" s="35">
        <f t="shared" ref="I18:I20" si="9">E18+12</f>
        <v>44963</v>
      </c>
      <c r="J18" s="35">
        <f t="shared" ref="J18:J20" si="10">E18+14</f>
        <v>44965</v>
      </c>
      <c r="K18" s="35">
        <f t="shared" ref="K18:K20" si="11">E18+16</f>
        <v>44967</v>
      </c>
      <c r="L18" s="69">
        <f t="shared" ref="L18:L27" si="12">H18+5</f>
        <v>44963</v>
      </c>
      <c r="M18" s="70">
        <f t="shared" ref="M18:M27" si="13">J18+22</f>
        <v>44987</v>
      </c>
      <c r="N18" s="70">
        <f t="shared" ref="N18:N27" si="14">J18+15</f>
        <v>44980</v>
      </c>
      <c r="O18" s="70">
        <f t="shared" ref="O18:O27" si="15">J18+15</f>
        <v>44980</v>
      </c>
    </row>
    <row r="19" spans="1:15" s="34" customFormat="1" ht="24.95" customHeight="1">
      <c r="A19" s="91" t="s">
        <v>396</v>
      </c>
      <c r="B19" s="91" t="s">
        <v>397</v>
      </c>
      <c r="C19" s="91" t="s">
        <v>397</v>
      </c>
      <c r="D19" s="105">
        <f t="shared" si="5"/>
        <v>44958</v>
      </c>
      <c r="E19" s="92">
        <f>E15+28</f>
        <v>44958</v>
      </c>
      <c r="F19" s="36">
        <f t="shared" si="6"/>
        <v>44960</v>
      </c>
      <c r="G19" s="35">
        <f t="shared" si="7"/>
        <v>44964</v>
      </c>
      <c r="H19" s="35">
        <f t="shared" si="8"/>
        <v>44965</v>
      </c>
      <c r="I19" s="35">
        <f t="shared" si="9"/>
        <v>44970</v>
      </c>
      <c r="J19" s="35">
        <f t="shared" si="10"/>
        <v>44972</v>
      </c>
      <c r="K19" s="35">
        <f t="shared" si="11"/>
        <v>44974</v>
      </c>
      <c r="L19" s="69">
        <f t="shared" si="12"/>
        <v>44970</v>
      </c>
      <c r="M19" s="70">
        <f t="shared" si="13"/>
        <v>44994</v>
      </c>
      <c r="N19" s="70">
        <f t="shared" si="14"/>
        <v>44987</v>
      </c>
      <c r="O19" s="70">
        <f t="shared" si="15"/>
        <v>44987</v>
      </c>
    </row>
    <row r="20" spans="1:15" s="34" customFormat="1" ht="24.95" customHeight="1">
      <c r="A20" s="91" t="s">
        <v>398</v>
      </c>
      <c r="B20" s="91" t="s">
        <v>397</v>
      </c>
      <c r="C20" s="91" t="s">
        <v>397</v>
      </c>
      <c r="D20" s="105">
        <f t="shared" si="5"/>
        <v>44965</v>
      </c>
      <c r="E20" s="92">
        <f>E16+28</f>
        <v>44965</v>
      </c>
      <c r="F20" s="36">
        <f t="shared" si="6"/>
        <v>44967</v>
      </c>
      <c r="G20" s="35">
        <f t="shared" si="7"/>
        <v>44971</v>
      </c>
      <c r="H20" s="35">
        <f t="shared" si="8"/>
        <v>44972</v>
      </c>
      <c r="I20" s="35">
        <f t="shared" si="9"/>
        <v>44977</v>
      </c>
      <c r="J20" s="35">
        <f t="shared" si="10"/>
        <v>44979</v>
      </c>
      <c r="K20" s="35">
        <f t="shared" si="11"/>
        <v>44981</v>
      </c>
      <c r="L20" s="69">
        <f t="shared" si="12"/>
        <v>44977</v>
      </c>
      <c r="M20" s="70">
        <f t="shared" si="13"/>
        <v>45001</v>
      </c>
      <c r="N20" s="70">
        <f t="shared" si="14"/>
        <v>44994</v>
      </c>
      <c r="O20" s="70">
        <f t="shared" si="15"/>
        <v>44994</v>
      </c>
    </row>
    <row r="21" spans="1:15" s="34" customFormat="1" ht="24.95" customHeight="1">
      <c r="A21" s="319" t="s">
        <v>400</v>
      </c>
      <c r="B21" s="320"/>
      <c r="C21" s="320"/>
      <c r="D21" s="320"/>
      <c r="E21" s="320"/>
      <c r="F21" s="320"/>
      <c r="G21" s="320"/>
      <c r="H21" s="320"/>
      <c r="I21" s="320"/>
      <c r="J21" s="320"/>
      <c r="K21" s="321"/>
      <c r="L21" s="69">
        <f t="shared" si="12"/>
        <v>5</v>
      </c>
      <c r="M21" s="70">
        <f t="shared" si="13"/>
        <v>22</v>
      </c>
      <c r="N21" s="70">
        <f t="shared" si="14"/>
        <v>15</v>
      </c>
      <c r="O21" s="70">
        <f t="shared" si="15"/>
        <v>15</v>
      </c>
    </row>
    <row r="22" spans="1:15" s="34" customFormat="1" ht="24.95" customHeight="1">
      <c r="A22" s="91" t="s">
        <v>399</v>
      </c>
      <c r="B22" s="91" t="s">
        <v>397</v>
      </c>
      <c r="C22" s="91" t="s">
        <v>397</v>
      </c>
      <c r="D22" s="105">
        <f t="shared" si="5"/>
        <v>44979</v>
      </c>
      <c r="E22" s="92">
        <f>E18+28</f>
        <v>44979</v>
      </c>
      <c r="F22" s="36">
        <f t="shared" ref="F22:F24" si="16">E22+2</f>
        <v>44981</v>
      </c>
      <c r="G22" s="35">
        <f t="shared" ref="G22:G24" si="17">E22+6</f>
        <v>44985</v>
      </c>
      <c r="H22" s="35">
        <f t="shared" ref="H22:H24" si="18">E22+7</f>
        <v>44986</v>
      </c>
      <c r="I22" s="35">
        <f t="shared" ref="I22:I24" si="19">E22+12</f>
        <v>44991</v>
      </c>
      <c r="J22" s="35">
        <f t="shared" ref="J22:J24" si="20">E22+14</f>
        <v>44993</v>
      </c>
      <c r="K22" s="35">
        <f t="shared" ref="K22:K24" si="21">E22+16</f>
        <v>44995</v>
      </c>
      <c r="L22" s="69">
        <f t="shared" si="12"/>
        <v>44991</v>
      </c>
      <c r="M22" s="70">
        <f t="shared" si="13"/>
        <v>45015</v>
      </c>
      <c r="N22" s="70">
        <f t="shared" si="14"/>
        <v>45008</v>
      </c>
      <c r="O22" s="70">
        <f t="shared" si="15"/>
        <v>45008</v>
      </c>
    </row>
    <row r="23" spans="1:15" s="34" customFormat="1" ht="24.95" customHeight="1">
      <c r="A23" s="91" t="s">
        <v>396</v>
      </c>
      <c r="B23" s="91" t="s">
        <v>397</v>
      </c>
      <c r="C23" s="91" t="s">
        <v>397</v>
      </c>
      <c r="D23" s="105">
        <f t="shared" si="5"/>
        <v>44986</v>
      </c>
      <c r="E23" s="92">
        <f>E19+28</f>
        <v>44986</v>
      </c>
      <c r="F23" s="36">
        <f t="shared" si="16"/>
        <v>44988</v>
      </c>
      <c r="G23" s="35">
        <f t="shared" si="17"/>
        <v>44992</v>
      </c>
      <c r="H23" s="35">
        <f t="shared" si="18"/>
        <v>44993</v>
      </c>
      <c r="I23" s="35">
        <f t="shared" si="19"/>
        <v>44998</v>
      </c>
      <c r="J23" s="35">
        <f t="shared" si="20"/>
        <v>45000</v>
      </c>
      <c r="K23" s="35">
        <f t="shared" si="21"/>
        <v>45002</v>
      </c>
      <c r="L23" s="69">
        <f t="shared" si="12"/>
        <v>44998</v>
      </c>
      <c r="M23" s="70">
        <f t="shared" si="13"/>
        <v>45022</v>
      </c>
      <c r="N23" s="70">
        <f t="shared" si="14"/>
        <v>45015</v>
      </c>
      <c r="O23" s="70">
        <f t="shared" si="15"/>
        <v>45015</v>
      </c>
    </row>
    <row r="24" spans="1:15" s="34" customFormat="1" ht="24.95" customHeight="1">
      <c r="A24" s="91" t="s">
        <v>398</v>
      </c>
      <c r="B24" s="91" t="s">
        <v>397</v>
      </c>
      <c r="C24" s="91" t="s">
        <v>397</v>
      </c>
      <c r="D24" s="105">
        <f t="shared" si="5"/>
        <v>44993</v>
      </c>
      <c r="E24" s="92">
        <f>E20+28</f>
        <v>44993</v>
      </c>
      <c r="F24" s="36">
        <f t="shared" si="16"/>
        <v>44995</v>
      </c>
      <c r="G24" s="35">
        <f t="shared" si="17"/>
        <v>44999</v>
      </c>
      <c r="H24" s="35">
        <f t="shared" si="18"/>
        <v>45000</v>
      </c>
      <c r="I24" s="35">
        <f t="shared" si="19"/>
        <v>45005</v>
      </c>
      <c r="J24" s="35">
        <f t="shared" si="20"/>
        <v>45007</v>
      </c>
      <c r="K24" s="35">
        <f t="shared" si="21"/>
        <v>45009</v>
      </c>
      <c r="L24" s="69">
        <f t="shared" si="12"/>
        <v>45005</v>
      </c>
      <c r="M24" s="70">
        <f t="shared" si="13"/>
        <v>45029</v>
      </c>
      <c r="N24" s="70">
        <f t="shared" si="14"/>
        <v>45022</v>
      </c>
      <c r="O24" s="70">
        <f t="shared" si="15"/>
        <v>45022</v>
      </c>
    </row>
    <row r="25" spans="1:15" s="34" customFormat="1" ht="24.95" customHeight="1">
      <c r="A25" s="319" t="s">
        <v>400</v>
      </c>
      <c r="B25" s="320"/>
      <c r="C25" s="320"/>
      <c r="D25" s="320"/>
      <c r="E25" s="320"/>
      <c r="F25" s="320"/>
      <c r="G25" s="320"/>
      <c r="H25" s="320"/>
      <c r="I25" s="320"/>
      <c r="J25" s="320"/>
      <c r="K25" s="321"/>
      <c r="L25" s="69">
        <f t="shared" si="12"/>
        <v>5</v>
      </c>
      <c r="M25" s="70">
        <f t="shared" si="13"/>
        <v>22</v>
      </c>
      <c r="N25" s="70">
        <f t="shared" si="14"/>
        <v>15</v>
      </c>
      <c r="O25" s="70">
        <f t="shared" si="15"/>
        <v>15</v>
      </c>
    </row>
    <row r="26" spans="1:15" s="34" customFormat="1" ht="24.95" customHeight="1">
      <c r="A26" s="91" t="s">
        <v>399</v>
      </c>
      <c r="B26" s="91" t="s">
        <v>397</v>
      </c>
      <c r="C26" s="91" t="s">
        <v>397</v>
      </c>
      <c r="D26" s="105">
        <f t="shared" si="5"/>
        <v>45007</v>
      </c>
      <c r="E26" s="92">
        <f>E22+28</f>
        <v>45007</v>
      </c>
      <c r="F26" s="36">
        <f t="shared" ref="F26:F28" si="22">E26+2</f>
        <v>45009</v>
      </c>
      <c r="G26" s="35">
        <f t="shared" ref="G26:G28" si="23">E26+6</f>
        <v>45013</v>
      </c>
      <c r="H26" s="35">
        <f t="shared" ref="H26:H28" si="24">E26+7</f>
        <v>45014</v>
      </c>
      <c r="I26" s="35">
        <f t="shared" ref="I26:I28" si="25">E26+12</f>
        <v>45019</v>
      </c>
      <c r="J26" s="35">
        <f t="shared" ref="J26:J28" si="26">E26+14</f>
        <v>45021</v>
      </c>
      <c r="K26" s="35">
        <f t="shared" ref="K26:K28" si="27">E26+16</f>
        <v>45023</v>
      </c>
      <c r="L26" s="69">
        <f t="shared" si="12"/>
        <v>45019</v>
      </c>
      <c r="M26" s="70">
        <f t="shared" si="13"/>
        <v>45043</v>
      </c>
      <c r="N26" s="70">
        <f t="shared" si="14"/>
        <v>45036</v>
      </c>
      <c r="O26" s="70">
        <f t="shared" si="15"/>
        <v>45036</v>
      </c>
    </row>
    <row r="27" spans="1:15" s="34" customFormat="1" ht="24.95" customHeight="1">
      <c r="A27" s="91" t="s">
        <v>396</v>
      </c>
      <c r="B27" s="91" t="s">
        <v>397</v>
      </c>
      <c r="C27" s="91" t="s">
        <v>397</v>
      </c>
      <c r="D27" s="105">
        <f t="shared" si="5"/>
        <v>45014</v>
      </c>
      <c r="E27" s="92">
        <f>E23+28</f>
        <v>45014</v>
      </c>
      <c r="F27" s="36">
        <f t="shared" si="22"/>
        <v>45016</v>
      </c>
      <c r="G27" s="35">
        <f t="shared" si="23"/>
        <v>45020</v>
      </c>
      <c r="H27" s="35">
        <f t="shared" si="24"/>
        <v>45021</v>
      </c>
      <c r="I27" s="35">
        <f t="shared" si="25"/>
        <v>45026</v>
      </c>
      <c r="J27" s="35">
        <f t="shared" si="26"/>
        <v>45028</v>
      </c>
      <c r="K27" s="35">
        <f t="shared" si="27"/>
        <v>45030</v>
      </c>
      <c r="L27" s="69">
        <f t="shared" si="12"/>
        <v>45026</v>
      </c>
      <c r="M27" s="70">
        <f t="shared" si="13"/>
        <v>45050</v>
      </c>
      <c r="N27" s="70">
        <f t="shared" si="14"/>
        <v>45043</v>
      </c>
      <c r="O27" s="70">
        <f t="shared" si="15"/>
        <v>45043</v>
      </c>
    </row>
    <row r="28" spans="1:15" s="34" customFormat="1" ht="24.95" customHeight="1">
      <c r="A28" s="91" t="s">
        <v>398</v>
      </c>
      <c r="B28" s="91" t="s">
        <v>397</v>
      </c>
      <c r="C28" s="91" t="s">
        <v>397</v>
      </c>
      <c r="D28" s="105">
        <f t="shared" ref="D28" si="28">E28</f>
        <v>45021</v>
      </c>
      <c r="E28" s="92">
        <f>E24+28</f>
        <v>45021</v>
      </c>
      <c r="F28" s="36">
        <f t="shared" si="22"/>
        <v>45023</v>
      </c>
      <c r="G28" s="35">
        <f t="shared" si="23"/>
        <v>45027</v>
      </c>
      <c r="H28" s="35">
        <f t="shared" si="24"/>
        <v>45028</v>
      </c>
      <c r="I28" s="35">
        <f t="shared" si="25"/>
        <v>45033</v>
      </c>
      <c r="J28" s="35">
        <f t="shared" si="26"/>
        <v>45035</v>
      </c>
      <c r="K28" s="35">
        <f t="shared" si="27"/>
        <v>45037</v>
      </c>
      <c r="L28" s="69">
        <f t="shared" ref="L28" si="29">H28+5</f>
        <v>45033</v>
      </c>
      <c r="M28" s="70">
        <f t="shared" ref="M28" si="30">J28+22</f>
        <v>45057</v>
      </c>
      <c r="N28" s="70">
        <f t="shared" ref="N28" si="31">J28+15</f>
        <v>45050</v>
      </c>
      <c r="O28" s="70">
        <f t="shared" ref="O28" si="32">J28+15</f>
        <v>45050</v>
      </c>
    </row>
    <row r="29" spans="1:15" s="27" customFormat="1" ht="15">
      <c r="A29" s="33" t="str">
        <f>'KCM2 NB'!A31</f>
        <v>* ABOVE SCHEDULES ARE SUBJECT TO CHANGE WITH/WITHOUT PRIOR NOTICE</v>
      </c>
      <c r="B29" s="33"/>
      <c r="C29" s="30"/>
      <c r="D29" s="30"/>
      <c r="E29" s="32"/>
      <c r="F29" s="31"/>
      <c r="G29" s="51"/>
      <c r="H29" s="51"/>
      <c r="I29" s="51"/>
      <c r="J29" s="51"/>
      <c r="K29" s="51"/>
    </row>
    <row r="30" spans="1:15" ht="15">
      <c r="A30" s="24" t="str">
        <f>'KCM2 NB'!A32</f>
        <v>*** VESSEL HAVE FULLY BOOKED / SUBJECT TO ROLL OVER ANY CARGO / SUBJECT TO REJECT ANY NEW BOOKING</v>
      </c>
      <c r="B30" s="24"/>
      <c r="C30" s="27"/>
      <c r="D30" s="27"/>
      <c r="G30" s="51"/>
      <c r="H30" s="51"/>
      <c r="I30" s="51"/>
      <c r="J30" s="51"/>
      <c r="K30" s="51"/>
    </row>
    <row r="31" spans="1:15" ht="15">
      <c r="A31" s="30"/>
      <c r="B31" s="30"/>
      <c r="C31" s="27"/>
      <c r="D31" s="27"/>
      <c r="G31" s="30"/>
      <c r="H31" s="27"/>
      <c r="I31" s="27"/>
    </row>
    <row r="32" spans="1:15" ht="15">
      <c r="A32" s="29" t="s">
        <v>97</v>
      </c>
      <c r="B32" s="29"/>
      <c r="C32" s="27"/>
      <c r="D32" s="27"/>
    </row>
    <row r="33" spans="1:10" ht="15">
      <c r="A33" s="29"/>
      <c r="B33" s="29"/>
      <c r="C33" s="27"/>
      <c r="D33" s="27"/>
    </row>
    <row r="34" spans="1:10" ht="15">
      <c r="A34" s="65" t="s">
        <v>64</v>
      </c>
      <c r="B34" s="29"/>
      <c r="C34" s="27"/>
      <c r="D34" s="27"/>
    </row>
    <row r="35" spans="1:10" ht="15">
      <c r="A35" s="66" t="s">
        <v>395</v>
      </c>
      <c r="B35" s="28"/>
      <c r="C35" s="27"/>
      <c r="D35" s="27"/>
    </row>
    <row r="36" spans="1:10" ht="15">
      <c r="A36" s="13"/>
      <c r="B36" s="13"/>
      <c r="C36" s="13"/>
      <c r="D36" s="13"/>
      <c r="E36" s="26"/>
      <c r="F36" s="13"/>
      <c r="G36" s="13"/>
      <c r="H36" s="13"/>
      <c r="I36" s="13"/>
      <c r="J36" s="13"/>
    </row>
    <row r="37" spans="1:10" ht="15">
      <c r="A37" s="71" t="s">
        <v>65</v>
      </c>
      <c r="B37" s="72"/>
      <c r="C37" s="72"/>
      <c r="D37" s="71"/>
      <c r="E37" s="73"/>
      <c r="F37" s="13"/>
      <c r="G37" s="13"/>
      <c r="H37" s="13"/>
      <c r="J37" s="71" t="s">
        <v>66</v>
      </c>
    </row>
    <row r="38" spans="1:10" ht="15">
      <c r="A38" s="72" t="s">
        <v>98</v>
      </c>
      <c r="C38" s="73"/>
      <c r="E38" s="73"/>
      <c r="F38" s="13"/>
      <c r="G38" s="13"/>
      <c r="H38" s="13"/>
      <c r="J38" s="72" t="s">
        <v>69</v>
      </c>
    </row>
    <row r="39" spans="1:10" ht="15">
      <c r="A39" s="72" t="s">
        <v>99</v>
      </c>
      <c r="C39" s="73"/>
      <c r="E39" s="73"/>
      <c r="F39" s="13"/>
      <c r="G39" s="13"/>
      <c r="H39" s="13"/>
      <c r="J39" s="72"/>
    </row>
    <row r="40" spans="1:10" ht="15">
      <c r="A40" s="72"/>
      <c r="C40" s="73"/>
      <c r="E40" s="73"/>
      <c r="F40" s="13"/>
      <c r="G40" s="13"/>
      <c r="H40" s="13"/>
      <c r="J40" s="72"/>
    </row>
    <row r="41" spans="1:10" ht="15">
      <c r="A41" s="72"/>
      <c r="C41" s="26"/>
      <c r="D41" s="13"/>
      <c r="E41" s="26"/>
      <c r="F41" s="13"/>
      <c r="G41" s="13"/>
      <c r="H41" s="13"/>
      <c r="I41" s="13"/>
      <c r="J41" s="13"/>
    </row>
    <row r="42" spans="1:10" ht="19.7" customHeight="1">
      <c r="A42" s="25" t="str">
        <f>'KCM2 NB'!A44</f>
        <v xml:space="preserve">T.S. Container Lines (M) Sdn Bhd  </v>
      </c>
      <c r="B42" s="11"/>
      <c r="C42" s="10"/>
      <c r="D42" s="10"/>
      <c r="E42" s="10"/>
      <c r="F42" s="10"/>
      <c r="G42" s="13"/>
      <c r="H42" s="13"/>
      <c r="I42" s="13"/>
      <c r="J42" s="13"/>
    </row>
    <row r="43" spans="1:10" ht="15">
      <c r="A43" s="11" t="str">
        <f>'KCM2 NB'!A45</f>
        <v>Suite 11.05, 11TH Floor, MWE Plaza,</v>
      </c>
      <c r="B43" s="11"/>
      <c r="C43" s="10"/>
      <c r="E43" s="21" t="str">
        <f>'KCM2 NB'!E45</f>
        <v xml:space="preserve">BOOKING PLEASE EMAIL TO </v>
      </c>
      <c r="F43" s="23"/>
      <c r="G43" s="13"/>
      <c r="H43" s="13"/>
      <c r="I43" s="13"/>
      <c r="J43" s="13"/>
    </row>
    <row r="44" spans="1:10" ht="15">
      <c r="A44" s="11" t="str">
        <f>'KCM2 NB'!A46</f>
        <v xml:space="preserve">No. 8, Lebuh Farquhar, </v>
      </c>
      <c r="B44" s="11"/>
      <c r="C44" s="24"/>
      <c r="E44" s="21" t="str">
        <f>'KCM2 NB'!E46</f>
        <v>SALES &amp; MARKETING [pen_mktg@tslines.com.my]</v>
      </c>
      <c r="F44" s="23"/>
      <c r="G44" s="13"/>
      <c r="H44" s="13"/>
      <c r="I44" s="13"/>
      <c r="J44" s="13"/>
    </row>
    <row r="45" spans="1:10" ht="15">
      <c r="A45" s="11" t="str">
        <f>'KCM2 NB'!A47</f>
        <v>10200 Penang, Malaysia.</v>
      </c>
      <c r="B45" s="11"/>
      <c r="C45" s="22"/>
      <c r="E45" s="21" t="str">
        <f>'KCM2 NB'!E47</f>
        <v>CUSTOMER SERVICE [pen_cs@tslines.com.my]</v>
      </c>
      <c r="F45" s="11"/>
      <c r="G45" s="13"/>
      <c r="H45" s="13"/>
      <c r="I45" s="13"/>
      <c r="J45" s="13"/>
    </row>
    <row r="46" spans="1:10" ht="15">
      <c r="A46" s="11" t="str">
        <f>'KCM2 NB'!A48</f>
        <v>Tel : 604-262 8808 (Hunting Lines)</v>
      </c>
      <c r="B46" s="11"/>
      <c r="C46" s="11"/>
      <c r="E46" s="21" t="str">
        <f>'KCM2 NB'!E48</f>
        <v>SI/BL RELATED ISSUE [pen_exp_doc@tslines.com.my]</v>
      </c>
      <c r="F46" s="11"/>
    </row>
    <row r="47" spans="1:10" ht="15">
      <c r="A47" s="11" t="str">
        <f>'KCM2 NB'!A49</f>
        <v>Fax : 604-262 8803</v>
      </c>
      <c r="B47" s="11"/>
      <c r="C47" s="11"/>
      <c r="E47" s="15"/>
      <c r="F47" s="11"/>
    </row>
    <row r="48" spans="1:10" ht="15">
      <c r="A48" s="20"/>
      <c r="B48" s="19"/>
      <c r="C48" s="11"/>
      <c r="E48" s="18"/>
      <c r="F48" s="11"/>
    </row>
    <row r="49" spans="1:13" ht="15">
      <c r="A49" s="14" t="str">
        <f>'KCM2 NB'!A51</f>
        <v>SALES &amp; MARKETING [pen_mktg@tslines.com.my]</v>
      </c>
      <c r="B49" s="11"/>
      <c r="C49" s="10"/>
      <c r="E49" s="14" t="str">
        <f>'KCM2 NB'!E51</f>
        <v>CUSTOMER SERVICE [pen_cs@tslines.com.my]</v>
      </c>
      <c r="F49" s="17"/>
      <c r="G49" s="14"/>
      <c r="I49" s="15"/>
      <c r="J49" s="13"/>
      <c r="K49" s="14"/>
      <c r="L49" s="9"/>
      <c r="M49" s="10"/>
    </row>
    <row r="50" spans="1:13" ht="15">
      <c r="A50" s="13" t="str">
        <f>'KCM2 NB'!A52</f>
        <v xml:space="preserve">Wong Barne Gene </v>
      </c>
      <c r="B50" s="11" t="str">
        <f>'KCM2 NB'!B52</f>
        <v xml:space="preserve">019 - 480 7886 </v>
      </c>
      <c r="C50" s="10"/>
      <c r="E50" s="13" t="str">
        <f>'KCM2 NB'!E52</f>
        <v>Syndy Goy</v>
      </c>
      <c r="G50" s="13" t="s">
        <v>82</v>
      </c>
      <c r="I50" s="12"/>
      <c r="J50" s="13"/>
      <c r="K50" s="13"/>
    </row>
    <row r="51" spans="1:13" ht="15">
      <c r="A51" s="10" t="str">
        <f>'KCM2 NB'!A53</f>
        <v>Emily Ng</v>
      </c>
      <c r="B51" s="11" t="str">
        <f>'KCM2 NB'!B53</f>
        <v>010 - 565 0638</v>
      </c>
      <c r="C51" s="10"/>
      <c r="E51" s="13" t="str">
        <f>'KCM2 NB'!E53</f>
        <v>Farhana</v>
      </c>
      <c r="F51" s="8"/>
      <c r="G51" s="8" t="s">
        <v>344</v>
      </c>
      <c r="J51" s="11"/>
      <c r="K51" s="13"/>
    </row>
    <row r="52" spans="1:13" ht="15">
      <c r="A52" s="11" t="str">
        <f>'KCM2 NB'!A54</f>
        <v>Vivian Goh</v>
      </c>
      <c r="B52" s="11" t="str">
        <f>'KCM2 NB'!B54</f>
        <v>012 - 654 5556</v>
      </c>
      <c r="C52" s="10"/>
      <c r="E52" s="13" t="str">
        <f>'KCM2 NB'!E54</f>
        <v>Casey Lim</v>
      </c>
      <c r="F52" s="8"/>
      <c r="G52" s="8" t="s">
        <v>89</v>
      </c>
    </row>
    <row r="53" spans="1:13" ht="15">
      <c r="A53" s="11"/>
      <c r="B53" s="11"/>
      <c r="C53" s="10"/>
      <c r="F53" s="8"/>
    </row>
    <row r="54" spans="1:13" ht="15">
      <c r="F54" s="8"/>
    </row>
    <row r="55" spans="1:13" ht="15">
      <c r="F55" s="8"/>
    </row>
    <row r="56" spans="1:13" ht="15">
      <c r="F56" s="8"/>
    </row>
    <row r="57" spans="1:13" ht="15">
      <c r="A57" s="11"/>
      <c r="B57" s="11"/>
      <c r="C57" s="10"/>
      <c r="D57" s="11"/>
      <c r="E57" s="13"/>
      <c r="F57" s="8"/>
    </row>
    <row r="58" spans="1:13" ht="15">
      <c r="C58" s="11"/>
      <c r="D58" s="10"/>
    </row>
    <row r="59" spans="1:13" ht="15">
      <c r="D59" s="10"/>
    </row>
    <row r="60" spans="1:13" ht="15">
      <c r="E60" s="11"/>
      <c r="F60" s="10"/>
    </row>
  </sheetData>
  <sheetProtection algorithmName="SHA-512" hashValue="tedtQMaiRywJrLsmFTzW1eelhz2+MRlptWKUG6OLauJuveuhQhxUSjJcZcHgENoXi9S5Yr0r9HP8+OaIe6e/Aw==" saltValue="0TCNAPnpuVvB/IlKI4DHKA==" spinCount="100000" sheet="1" formatCells="0" formatColumns="0" formatRows="0" sort="0"/>
  <mergeCells count="6">
    <mergeCell ref="A21:K21"/>
    <mergeCell ref="A25:K25"/>
    <mergeCell ref="B8:D8"/>
    <mergeCell ref="A7:O7"/>
    <mergeCell ref="M10:O10"/>
    <mergeCell ref="A17:K17"/>
  </mergeCells>
  <printOptions horizontalCentered="1"/>
  <pageMargins left="0.25" right="0.25" top="0.25" bottom="0.25" header="0" footer="0"/>
  <pageSetup paperSize="9" scale="61" orientation="landscape" r:id="rId1"/>
  <headerFooter alignWithMargins="0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44D765-9A8A-4F31-85E8-CADAC4FCF9F5}">
  <sheetPr>
    <tabColor rgb="FFFFFF00"/>
    <pageSetUpPr fitToPage="1"/>
  </sheetPr>
  <dimension ref="A1:S63"/>
  <sheetViews>
    <sheetView showGridLines="0" showZeros="0" view="pageBreakPreview" zoomScale="85" zoomScaleNormal="90" zoomScaleSheetLayoutView="85" workbookViewId="0">
      <pane xSplit="7" ySplit="14" topLeftCell="H15" activePane="bottomRight" state="frozen"/>
      <selection activeCell="B9" sqref="B9"/>
      <selection pane="topRight" activeCell="B9" sqref="B9"/>
      <selection pane="bottomLeft" activeCell="B9" sqref="B9"/>
      <selection pane="bottomRight" activeCell="A8" sqref="A8"/>
    </sheetView>
  </sheetViews>
  <sheetFormatPr defaultColWidth="11.85546875" defaultRowHeight="15.95" customHeight="1"/>
  <cols>
    <col min="1" max="1" width="30.5703125" style="8" customWidth="1"/>
    <col min="2" max="2" width="6.7109375" style="8" customWidth="1"/>
    <col min="3" max="3" width="9.7109375" style="8" bestFit="1" customWidth="1"/>
    <col min="4" max="4" width="6.7109375" style="8" customWidth="1"/>
    <col min="5" max="5" width="12.7109375" style="113" customWidth="1"/>
    <col min="6" max="6" width="12.7109375" style="113" hidden="1" customWidth="1"/>
    <col min="7" max="7" width="12.7109375" style="58" customWidth="1"/>
    <col min="8" max="10" width="12.7109375" style="64" customWidth="1"/>
    <col min="11" max="15" width="12.7109375" style="8" customWidth="1"/>
    <col min="16" max="17" width="12.7109375" style="8" hidden="1" customWidth="1"/>
    <col min="18" max="18" width="13.85546875" style="8" bestFit="1" customWidth="1"/>
    <col min="19" max="246" width="11.85546875" style="8"/>
    <col min="247" max="247" width="26.85546875" style="8" customWidth="1"/>
    <col min="248" max="249" width="12" style="8" customWidth="1"/>
    <col min="250" max="250" width="6.5703125" style="8" customWidth="1"/>
    <col min="251" max="262" width="12" style="8" customWidth="1"/>
    <col min="263" max="502" width="11.85546875" style="8"/>
    <col min="503" max="503" width="26.85546875" style="8" customWidth="1"/>
    <col min="504" max="505" width="12" style="8" customWidth="1"/>
    <col min="506" max="506" width="6.5703125" style="8" customWidth="1"/>
    <col min="507" max="518" width="12" style="8" customWidth="1"/>
    <col min="519" max="758" width="11.85546875" style="8"/>
    <col min="759" max="759" width="26.85546875" style="8" customWidth="1"/>
    <col min="760" max="761" width="12" style="8" customWidth="1"/>
    <col min="762" max="762" width="6.5703125" style="8" customWidth="1"/>
    <col min="763" max="774" width="12" style="8" customWidth="1"/>
    <col min="775" max="1014" width="11.85546875" style="8"/>
    <col min="1015" max="1015" width="26.85546875" style="8" customWidth="1"/>
    <col min="1016" max="1017" width="12" style="8" customWidth="1"/>
    <col min="1018" max="1018" width="6.5703125" style="8" customWidth="1"/>
    <col min="1019" max="1030" width="12" style="8" customWidth="1"/>
    <col min="1031" max="1270" width="11.85546875" style="8"/>
    <col min="1271" max="1271" width="26.85546875" style="8" customWidth="1"/>
    <col min="1272" max="1273" width="12" style="8" customWidth="1"/>
    <col min="1274" max="1274" width="6.5703125" style="8" customWidth="1"/>
    <col min="1275" max="1286" width="12" style="8" customWidth="1"/>
    <col min="1287" max="1526" width="11.85546875" style="8"/>
    <col min="1527" max="1527" width="26.85546875" style="8" customWidth="1"/>
    <col min="1528" max="1529" width="12" style="8" customWidth="1"/>
    <col min="1530" max="1530" width="6.5703125" style="8" customWidth="1"/>
    <col min="1531" max="1542" width="12" style="8" customWidth="1"/>
    <col min="1543" max="1782" width="11.85546875" style="8"/>
    <col min="1783" max="1783" width="26.85546875" style="8" customWidth="1"/>
    <col min="1784" max="1785" width="12" style="8" customWidth="1"/>
    <col min="1786" max="1786" width="6.5703125" style="8" customWidth="1"/>
    <col min="1787" max="1798" width="12" style="8" customWidth="1"/>
    <col min="1799" max="2038" width="11.85546875" style="8"/>
    <col min="2039" max="2039" width="26.85546875" style="8" customWidth="1"/>
    <col min="2040" max="2041" width="12" style="8" customWidth="1"/>
    <col min="2042" max="2042" width="6.5703125" style="8" customWidth="1"/>
    <col min="2043" max="2054" width="12" style="8" customWidth="1"/>
    <col min="2055" max="2294" width="11.85546875" style="8"/>
    <col min="2295" max="2295" width="26.85546875" style="8" customWidth="1"/>
    <col min="2296" max="2297" width="12" style="8" customWidth="1"/>
    <col min="2298" max="2298" width="6.5703125" style="8" customWidth="1"/>
    <col min="2299" max="2310" width="12" style="8" customWidth="1"/>
    <col min="2311" max="2550" width="11.85546875" style="8"/>
    <col min="2551" max="2551" width="26.85546875" style="8" customWidth="1"/>
    <col min="2552" max="2553" width="12" style="8" customWidth="1"/>
    <col min="2554" max="2554" width="6.5703125" style="8" customWidth="1"/>
    <col min="2555" max="2566" width="12" style="8" customWidth="1"/>
    <col min="2567" max="2806" width="11.85546875" style="8"/>
    <col min="2807" max="2807" width="26.85546875" style="8" customWidth="1"/>
    <col min="2808" max="2809" width="12" style="8" customWidth="1"/>
    <col min="2810" max="2810" width="6.5703125" style="8" customWidth="1"/>
    <col min="2811" max="2822" width="12" style="8" customWidth="1"/>
    <col min="2823" max="3062" width="11.85546875" style="8"/>
    <col min="3063" max="3063" width="26.85546875" style="8" customWidth="1"/>
    <col min="3064" max="3065" width="12" style="8" customWidth="1"/>
    <col min="3066" max="3066" width="6.5703125" style="8" customWidth="1"/>
    <col min="3067" max="3078" width="12" style="8" customWidth="1"/>
    <col min="3079" max="3318" width="11.85546875" style="8"/>
    <col min="3319" max="3319" width="26.85546875" style="8" customWidth="1"/>
    <col min="3320" max="3321" width="12" style="8" customWidth="1"/>
    <col min="3322" max="3322" width="6.5703125" style="8" customWidth="1"/>
    <col min="3323" max="3334" width="12" style="8" customWidth="1"/>
    <col min="3335" max="3574" width="11.85546875" style="8"/>
    <col min="3575" max="3575" width="26.85546875" style="8" customWidth="1"/>
    <col min="3576" max="3577" width="12" style="8" customWidth="1"/>
    <col min="3578" max="3578" width="6.5703125" style="8" customWidth="1"/>
    <col min="3579" max="3590" width="12" style="8" customWidth="1"/>
    <col min="3591" max="3830" width="11.85546875" style="8"/>
    <col min="3831" max="3831" width="26.85546875" style="8" customWidth="1"/>
    <col min="3832" max="3833" width="12" style="8" customWidth="1"/>
    <col min="3834" max="3834" width="6.5703125" style="8" customWidth="1"/>
    <col min="3835" max="3846" width="12" style="8" customWidth="1"/>
    <col min="3847" max="4086" width="11.85546875" style="8"/>
    <col min="4087" max="4087" width="26.85546875" style="8" customWidth="1"/>
    <col min="4088" max="4089" width="12" style="8" customWidth="1"/>
    <col min="4090" max="4090" width="6.5703125" style="8" customWidth="1"/>
    <col min="4091" max="4102" width="12" style="8" customWidth="1"/>
    <col min="4103" max="4342" width="11.85546875" style="8"/>
    <col min="4343" max="4343" width="26.85546875" style="8" customWidth="1"/>
    <col min="4344" max="4345" width="12" style="8" customWidth="1"/>
    <col min="4346" max="4346" width="6.5703125" style="8" customWidth="1"/>
    <col min="4347" max="4358" width="12" style="8" customWidth="1"/>
    <col min="4359" max="4598" width="11.85546875" style="8"/>
    <col min="4599" max="4599" width="26.85546875" style="8" customWidth="1"/>
    <col min="4600" max="4601" width="12" style="8" customWidth="1"/>
    <col min="4602" max="4602" width="6.5703125" style="8" customWidth="1"/>
    <col min="4603" max="4614" width="12" style="8" customWidth="1"/>
    <col min="4615" max="4854" width="11.85546875" style="8"/>
    <col min="4855" max="4855" width="26.85546875" style="8" customWidth="1"/>
    <col min="4856" max="4857" width="12" style="8" customWidth="1"/>
    <col min="4858" max="4858" width="6.5703125" style="8" customWidth="1"/>
    <col min="4859" max="4870" width="12" style="8" customWidth="1"/>
    <col min="4871" max="5110" width="11.85546875" style="8"/>
    <col min="5111" max="5111" width="26.85546875" style="8" customWidth="1"/>
    <col min="5112" max="5113" width="12" style="8" customWidth="1"/>
    <col min="5114" max="5114" width="6.5703125" style="8" customWidth="1"/>
    <col min="5115" max="5126" width="12" style="8" customWidth="1"/>
    <col min="5127" max="5366" width="11.85546875" style="8"/>
    <col min="5367" max="5367" width="26.85546875" style="8" customWidth="1"/>
    <col min="5368" max="5369" width="12" style="8" customWidth="1"/>
    <col min="5370" max="5370" width="6.5703125" style="8" customWidth="1"/>
    <col min="5371" max="5382" width="12" style="8" customWidth="1"/>
    <col min="5383" max="5622" width="11.85546875" style="8"/>
    <col min="5623" max="5623" width="26.85546875" style="8" customWidth="1"/>
    <col min="5624" max="5625" width="12" style="8" customWidth="1"/>
    <col min="5626" max="5626" width="6.5703125" style="8" customWidth="1"/>
    <col min="5627" max="5638" width="12" style="8" customWidth="1"/>
    <col min="5639" max="5878" width="11.85546875" style="8"/>
    <col min="5879" max="5879" width="26.85546875" style="8" customWidth="1"/>
    <col min="5880" max="5881" width="12" style="8" customWidth="1"/>
    <col min="5882" max="5882" width="6.5703125" style="8" customWidth="1"/>
    <col min="5883" max="5894" width="12" style="8" customWidth="1"/>
    <col min="5895" max="6134" width="11.85546875" style="8"/>
    <col min="6135" max="6135" width="26.85546875" style="8" customWidth="1"/>
    <col min="6136" max="6137" width="12" style="8" customWidth="1"/>
    <col min="6138" max="6138" width="6.5703125" style="8" customWidth="1"/>
    <col min="6139" max="6150" width="12" style="8" customWidth="1"/>
    <col min="6151" max="6390" width="11.85546875" style="8"/>
    <col min="6391" max="6391" width="26.85546875" style="8" customWidth="1"/>
    <col min="6392" max="6393" width="12" style="8" customWidth="1"/>
    <col min="6394" max="6394" width="6.5703125" style="8" customWidth="1"/>
    <col min="6395" max="6406" width="12" style="8" customWidth="1"/>
    <col min="6407" max="6646" width="11.85546875" style="8"/>
    <col min="6647" max="6647" width="26.85546875" style="8" customWidth="1"/>
    <col min="6648" max="6649" width="12" style="8" customWidth="1"/>
    <col min="6650" max="6650" width="6.5703125" style="8" customWidth="1"/>
    <col min="6651" max="6662" width="12" style="8" customWidth="1"/>
    <col min="6663" max="6902" width="11.85546875" style="8"/>
    <col min="6903" max="6903" width="26.85546875" style="8" customWidth="1"/>
    <col min="6904" max="6905" width="12" style="8" customWidth="1"/>
    <col min="6906" max="6906" width="6.5703125" style="8" customWidth="1"/>
    <col min="6907" max="6918" width="12" style="8" customWidth="1"/>
    <col min="6919" max="7158" width="11.85546875" style="8"/>
    <col min="7159" max="7159" width="26.85546875" style="8" customWidth="1"/>
    <col min="7160" max="7161" width="12" style="8" customWidth="1"/>
    <col min="7162" max="7162" width="6.5703125" style="8" customWidth="1"/>
    <col min="7163" max="7174" width="12" style="8" customWidth="1"/>
    <col min="7175" max="7414" width="11.85546875" style="8"/>
    <col min="7415" max="7415" width="26.85546875" style="8" customWidth="1"/>
    <col min="7416" max="7417" width="12" style="8" customWidth="1"/>
    <col min="7418" max="7418" width="6.5703125" style="8" customWidth="1"/>
    <col min="7419" max="7430" width="12" style="8" customWidth="1"/>
    <col min="7431" max="7670" width="11.85546875" style="8"/>
    <col min="7671" max="7671" width="26.85546875" style="8" customWidth="1"/>
    <col min="7672" max="7673" width="12" style="8" customWidth="1"/>
    <col min="7674" max="7674" width="6.5703125" style="8" customWidth="1"/>
    <col min="7675" max="7686" width="12" style="8" customWidth="1"/>
    <col min="7687" max="7926" width="11.85546875" style="8"/>
    <col min="7927" max="7927" width="26.85546875" style="8" customWidth="1"/>
    <col min="7928" max="7929" width="12" style="8" customWidth="1"/>
    <col min="7930" max="7930" width="6.5703125" style="8" customWidth="1"/>
    <col min="7931" max="7942" width="12" style="8" customWidth="1"/>
    <col min="7943" max="8182" width="11.85546875" style="8"/>
    <col min="8183" max="8183" width="26.85546875" style="8" customWidth="1"/>
    <col min="8184" max="8185" width="12" style="8" customWidth="1"/>
    <col min="8186" max="8186" width="6.5703125" style="8" customWidth="1"/>
    <col min="8187" max="8198" width="12" style="8" customWidth="1"/>
    <col min="8199" max="8438" width="11.85546875" style="8"/>
    <col min="8439" max="8439" width="26.85546875" style="8" customWidth="1"/>
    <col min="8440" max="8441" width="12" style="8" customWidth="1"/>
    <col min="8442" max="8442" width="6.5703125" style="8" customWidth="1"/>
    <col min="8443" max="8454" width="12" style="8" customWidth="1"/>
    <col min="8455" max="8694" width="11.85546875" style="8"/>
    <col min="8695" max="8695" width="26.85546875" style="8" customWidth="1"/>
    <col min="8696" max="8697" width="12" style="8" customWidth="1"/>
    <col min="8698" max="8698" width="6.5703125" style="8" customWidth="1"/>
    <col min="8699" max="8710" width="12" style="8" customWidth="1"/>
    <col min="8711" max="8950" width="11.85546875" style="8"/>
    <col min="8951" max="8951" width="26.85546875" style="8" customWidth="1"/>
    <col min="8952" max="8953" width="12" style="8" customWidth="1"/>
    <col min="8954" max="8954" width="6.5703125" style="8" customWidth="1"/>
    <col min="8955" max="8966" width="12" style="8" customWidth="1"/>
    <col min="8967" max="9206" width="11.85546875" style="8"/>
    <col min="9207" max="9207" width="26.85546875" style="8" customWidth="1"/>
    <col min="9208" max="9209" width="12" style="8" customWidth="1"/>
    <col min="9210" max="9210" width="6.5703125" style="8" customWidth="1"/>
    <col min="9211" max="9222" width="12" style="8" customWidth="1"/>
    <col min="9223" max="9462" width="11.85546875" style="8"/>
    <col min="9463" max="9463" width="26.85546875" style="8" customWidth="1"/>
    <col min="9464" max="9465" width="12" style="8" customWidth="1"/>
    <col min="9466" max="9466" width="6.5703125" style="8" customWidth="1"/>
    <col min="9467" max="9478" width="12" style="8" customWidth="1"/>
    <col min="9479" max="9718" width="11.85546875" style="8"/>
    <col min="9719" max="9719" width="26.85546875" style="8" customWidth="1"/>
    <col min="9720" max="9721" width="12" style="8" customWidth="1"/>
    <col min="9722" max="9722" width="6.5703125" style="8" customWidth="1"/>
    <col min="9723" max="9734" width="12" style="8" customWidth="1"/>
    <col min="9735" max="9974" width="11.85546875" style="8"/>
    <col min="9975" max="9975" width="26.85546875" style="8" customWidth="1"/>
    <col min="9976" max="9977" width="12" style="8" customWidth="1"/>
    <col min="9978" max="9978" width="6.5703125" style="8" customWidth="1"/>
    <col min="9979" max="9990" width="12" style="8" customWidth="1"/>
    <col min="9991" max="10230" width="11.85546875" style="8"/>
    <col min="10231" max="10231" width="26.85546875" style="8" customWidth="1"/>
    <col min="10232" max="10233" width="12" style="8" customWidth="1"/>
    <col min="10234" max="10234" width="6.5703125" style="8" customWidth="1"/>
    <col min="10235" max="10246" width="12" style="8" customWidth="1"/>
    <col min="10247" max="10486" width="11.85546875" style="8"/>
    <col min="10487" max="10487" width="26.85546875" style="8" customWidth="1"/>
    <col min="10488" max="10489" width="12" style="8" customWidth="1"/>
    <col min="10490" max="10490" width="6.5703125" style="8" customWidth="1"/>
    <col min="10491" max="10502" width="12" style="8" customWidth="1"/>
    <col min="10503" max="10742" width="11.85546875" style="8"/>
    <col min="10743" max="10743" width="26.85546875" style="8" customWidth="1"/>
    <col min="10744" max="10745" width="12" style="8" customWidth="1"/>
    <col min="10746" max="10746" width="6.5703125" style="8" customWidth="1"/>
    <col min="10747" max="10758" width="12" style="8" customWidth="1"/>
    <col min="10759" max="10998" width="11.85546875" style="8"/>
    <col min="10999" max="10999" width="26.85546875" style="8" customWidth="1"/>
    <col min="11000" max="11001" width="12" style="8" customWidth="1"/>
    <col min="11002" max="11002" width="6.5703125" style="8" customWidth="1"/>
    <col min="11003" max="11014" width="12" style="8" customWidth="1"/>
    <col min="11015" max="11254" width="11.85546875" style="8"/>
    <col min="11255" max="11255" width="26.85546875" style="8" customWidth="1"/>
    <col min="11256" max="11257" width="12" style="8" customWidth="1"/>
    <col min="11258" max="11258" width="6.5703125" style="8" customWidth="1"/>
    <col min="11259" max="11270" width="12" style="8" customWidth="1"/>
    <col min="11271" max="11510" width="11.85546875" style="8"/>
    <col min="11511" max="11511" width="26.85546875" style="8" customWidth="1"/>
    <col min="11512" max="11513" width="12" style="8" customWidth="1"/>
    <col min="11514" max="11514" width="6.5703125" style="8" customWidth="1"/>
    <col min="11515" max="11526" width="12" style="8" customWidth="1"/>
    <col min="11527" max="11766" width="11.85546875" style="8"/>
    <col min="11767" max="11767" width="26.85546875" style="8" customWidth="1"/>
    <col min="11768" max="11769" width="12" style="8" customWidth="1"/>
    <col min="11770" max="11770" width="6.5703125" style="8" customWidth="1"/>
    <col min="11771" max="11782" width="12" style="8" customWidth="1"/>
    <col min="11783" max="12022" width="11.85546875" style="8"/>
    <col min="12023" max="12023" width="26.85546875" style="8" customWidth="1"/>
    <col min="12024" max="12025" width="12" style="8" customWidth="1"/>
    <col min="12026" max="12026" width="6.5703125" style="8" customWidth="1"/>
    <col min="12027" max="12038" width="12" style="8" customWidth="1"/>
    <col min="12039" max="12278" width="11.85546875" style="8"/>
    <col min="12279" max="12279" width="26.85546875" style="8" customWidth="1"/>
    <col min="12280" max="12281" width="12" style="8" customWidth="1"/>
    <col min="12282" max="12282" width="6.5703125" style="8" customWidth="1"/>
    <col min="12283" max="12294" width="12" style="8" customWidth="1"/>
    <col min="12295" max="12534" width="11.85546875" style="8"/>
    <col min="12535" max="12535" width="26.85546875" style="8" customWidth="1"/>
    <col min="12536" max="12537" width="12" style="8" customWidth="1"/>
    <col min="12538" max="12538" width="6.5703125" style="8" customWidth="1"/>
    <col min="12539" max="12550" width="12" style="8" customWidth="1"/>
    <col min="12551" max="12790" width="11.85546875" style="8"/>
    <col min="12791" max="12791" width="26.85546875" style="8" customWidth="1"/>
    <col min="12792" max="12793" width="12" style="8" customWidth="1"/>
    <col min="12794" max="12794" width="6.5703125" style="8" customWidth="1"/>
    <col min="12795" max="12806" width="12" style="8" customWidth="1"/>
    <col min="12807" max="13046" width="11.85546875" style="8"/>
    <col min="13047" max="13047" width="26.85546875" style="8" customWidth="1"/>
    <col min="13048" max="13049" width="12" style="8" customWidth="1"/>
    <col min="13050" max="13050" width="6.5703125" style="8" customWidth="1"/>
    <col min="13051" max="13062" width="12" style="8" customWidth="1"/>
    <col min="13063" max="13302" width="11.85546875" style="8"/>
    <col min="13303" max="13303" width="26.85546875" style="8" customWidth="1"/>
    <col min="13304" max="13305" width="12" style="8" customWidth="1"/>
    <col min="13306" max="13306" width="6.5703125" style="8" customWidth="1"/>
    <col min="13307" max="13318" width="12" style="8" customWidth="1"/>
    <col min="13319" max="13558" width="11.85546875" style="8"/>
    <col min="13559" max="13559" width="26.85546875" style="8" customWidth="1"/>
    <col min="13560" max="13561" width="12" style="8" customWidth="1"/>
    <col min="13562" max="13562" width="6.5703125" style="8" customWidth="1"/>
    <col min="13563" max="13574" width="12" style="8" customWidth="1"/>
    <col min="13575" max="13814" width="11.85546875" style="8"/>
    <col min="13815" max="13815" width="26.85546875" style="8" customWidth="1"/>
    <col min="13816" max="13817" width="12" style="8" customWidth="1"/>
    <col min="13818" max="13818" width="6.5703125" style="8" customWidth="1"/>
    <col min="13819" max="13830" width="12" style="8" customWidth="1"/>
    <col min="13831" max="14070" width="11.85546875" style="8"/>
    <col min="14071" max="14071" width="26.85546875" style="8" customWidth="1"/>
    <col min="14072" max="14073" width="12" style="8" customWidth="1"/>
    <col min="14074" max="14074" width="6.5703125" style="8" customWidth="1"/>
    <col min="14075" max="14086" width="12" style="8" customWidth="1"/>
    <col min="14087" max="14326" width="11.85546875" style="8"/>
    <col min="14327" max="14327" width="26.85546875" style="8" customWidth="1"/>
    <col min="14328" max="14329" width="12" style="8" customWidth="1"/>
    <col min="14330" max="14330" width="6.5703125" style="8" customWidth="1"/>
    <col min="14331" max="14342" width="12" style="8" customWidth="1"/>
    <col min="14343" max="14582" width="11.85546875" style="8"/>
    <col min="14583" max="14583" width="26.85546875" style="8" customWidth="1"/>
    <col min="14584" max="14585" width="12" style="8" customWidth="1"/>
    <col min="14586" max="14586" width="6.5703125" style="8" customWidth="1"/>
    <col min="14587" max="14598" width="12" style="8" customWidth="1"/>
    <col min="14599" max="14838" width="11.85546875" style="8"/>
    <col min="14839" max="14839" width="26.85546875" style="8" customWidth="1"/>
    <col min="14840" max="14841" width="12" style="8" customWidth="1"/>
    <col min="14842" max="14842" width="6.5703125" style="8" customWidth="1"/>
    <col min="14843" max="14854" width="12" style="8" customWidth="1"/>
    <col min="14855" max="15094" width="11.85546875" style="8"/>
    <col min="15095" max="15095" width="26.85546875" style="8" customWidth="1"/>
    <col min="15096" max="15097" width="12" style="8" customWidth="1"/>
    <col min="15098" max="15098" width="6.5703125" style="8" customWidth="1"/>
    <col min="15099" max="15110" width="12" style="8" customWidth="1"/>
    <col min="15111" max="15350" width="11.85546875" style="8"/>
    <col min="15351" max="15351" width="26.85546875" style="8" customWidth="1"/>
    <col min="15352" max="15353" width="12" style="8" customWidth="1"/>
    <col min="15354" max="15354" width="6.5703125" style="8" customWidth="1"/>
    <col min="15355" max="15366" width="12" style="8" customWidth="1"/>
    <col min="15367" max="15606" width="11.85546875" style="8"/>
    <col min="15607" max="15607" width="26.85546875" style="8" customWidth="1"/>
    <col min="15608" max="15609" width="12" style="8" customWidth="1"/>
    <col min="15610" max="15610" width="6.5703125" style="8" customWidth="1"/>
    <col min="15611" max="15622" width="12" style="8" customWidth="1"/>
    <col min="15623" max="15862" width="11.85546875" style="8"/>
    <col min="15863" max="15863" width="26.85546875" style="8" customWidth="1"/>
    <col min="15864" max="15865" width="12" style="8" customWidth="1"/>
    <col min="15866" max="15866" width="6.5703125" style="8" customWidth="1"/>
    <col min="15867" max="15878" width="12" style="8" customWidth="1"/>
    <col min="15879" max="16118" width="11.85546875" style="8"/>
    <col min="16119" max="16119" width="26.85546875" style="8" customWidth="1"/>
    <col min="16120" max="16121" width="12" style="8" customWidth="1"/>
    <col min="16122" max="16122" width="6.5703125" style="8" customWidth="1"/>
    <col min="16123" max="16134" width="12" style="8" customWidth="1"/>
    <col min="16135" max="16384" width="11.85546875" style="8"/>
  </cols>
  <sheetData>
    <row r="1" spans="1:18" s="43" customFormat="1" ht="12.75">
      <c r="E1" s="106"/>
      <c r="F1" s="106"/>
      <c r="G1" s="52"/>
      <c r="H1" s="52"/>
      <c r="I1" s="52"/>
      <c r="J1" s="52"/>
    </row>
    <row r="2" spans="1:18" s="43" customFormat="1" ht="12.75">
      <c r="E2" s="106"/>
      <c r="F2" s="106"/>
      <c r="G2" s="52"/>
      <c r="H2" s="52"/>
      <c r="I2" s="52"/>
      <c r="J2" s="52"/>
    </row>
    <row r="3" spans="1:18" s="43" customFormat="1" ht="12.75">
      <c r="E3" s="106"/>
      <c r="F3" s="106"/>
      <c r="G3" s="52"/>
      <c r="H3" s="52"/>
      <c r="I3" s="52"/>
      <c r="J3" s="52"/>
    </row>
    <row r="4" spans="1:18" s="43" customFormat="1" ht="11.25" customHeight="1">
      <c r="D4" s="106"/>
      <c r="E4" s="52"/>
      <c r="F4" s="52"/>
      <c r="G4" s="52"/>
    </row>
    <row r="5" spans="1:18" s="43" customFormat="1" ht="12.75">
      <c r="D5" s="106"/>
      <c r="E5" s="52"/>
      <c r="F5" s="52"/>
      <c r="G5" s="52"/>
    </row>
    <row r="6" spans="1:18" s="43" customFormat="1" ht="12.75">
      <c r="D6" s="106"/>
      <c r="E6" s="52"/>
      <c r="F6" s="52"/>
      <c r="G6" s="52"/>
      <c r="H6" s="49"/>
      <c r="I6" s="49"/>
      <c r="J6" s="49"/>
      <c r="K6" s="48"/>
    </row>
    <row r="7" spans="1:18" s="43" customFormat="1" ht="31.5" customHeight="1">
      <c r="A7" s="150" t="s">
        <v>423</v>
      </c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</row>
    <row r="8" spans="1:18" s="43" customFormat="1" ht="21">
      <c r="A8" s="103">
        <f>FDR!A8</f>
        <v>44896</v>
      </c>
      <c r="B8" s="295">
        <f>FDR!B8</f>
        <v>44896</v>
      </c>
      <c r="C8" s="295"/>
      <c r="D8" s="295"/>
      <c r="E8" s="52"/>
      <c r="F8" s="52"/>
      <c r="G8" s="52"/>
    </row>
    <row r="9" spans="1:18" s="43" customFormat="1" ht="25.5" customHeight="1">
      <c r="A9" s="46" t="s">
        <v>239</v>
      </c>
      <c r="B9" s="46"/>
      <c r="C9" s="45"/>
      <c r="D9" s="107"/>
      <c r="E9" s="53"/>
      <c r="F9" s="53"/>
      <c r="G9" s="77"/>
      <c r="H9" s="44"/>
      <c r="I9" s="44"/>
      <c r="J9" s="44"/>
      <c r="K9" s="44"/>
      <c r="L9" s="44"/>
      <c r="M9" s="44"/>
      <c r="N9" s="44"/>
    </row>
    <row r="10" spans="1:18" s="34" customFormat="1" ht="45">
      <c r="A10" s="42"/>
      <c r="B10" s="42"/>
      <c r="C10" s="42"/>
      <c r="D10" s="108"/>
      <c r="E10" s="54" t="s">
        <v>41</v>
      </c>
      <c r="F10" s="102" t="s">
        <v>224</v>
      </c>
      <c r="G10" s="204" t="s">
        <v>18</v>
      </c>
      <c r="H10" s="325" t="s">
        <v>113</v>
      </c>
      <c r="I10" s="325"/>
      <c r="J10" s="325"/>
      <c r="K10" s="325"/>
      <c r="L10" s="325"/>
      <c r="M10" s="325"/>
      <c r="N10" s="325"/>
      <c r="O10" s="325"/>
      <c r="P10" s="261" t="s">
        <v>297</v>
      </c>
      <c r="Q10" s="261"/>
      <c r="R10" s="262" t="s">
        <v>297</v>
      </c>
    </row>
    <row r="11" spans="1:18" s="34" customFormat="1" ht="15">
      <c r="A11" s="39" t="s">
        <v>48</v>
      </c>
      <c r="B11" s="39" t="s">
        <v>49</v>
      </c>
      <c r="C11" s="39" t="s">
        <v>50</v>
      </c>
      <c r="D11" s="109" t="s">
        <v>51</v>
      </c>
      <c r="E11" s="55" t="s">
        <v>52</v>
      </c>
      <c r="F11" s="95" t="s">
        <v>227</v>
      </c>
      <c r="G11" s="260" t="s">
        <v>226</v>
      </c>
      <c r="H11" s="326" t="s">
        <v>30</v>
      </c>
      <c r="I11" s="313"/>
      <c r="J11" s="313"/>
      <c r="K11" s="327"/>
      <c r="L11" s="326" t="s">
        <v>230</v>
      </c>
      <c r="M11" s="328"/>
      <c r="N11" s="326" t="s">
        <v>232</v>
      </c>
      <c r="O11" s="328"/>
      <c r="P11" s="323" t="s">
        <v>250</v>
      </c>
      <c r="Q11" s="324"/>
      <c r="R11" s="180" t="s">
        <v>251</v>
      </c>
    </row>
    <row r="12" spans="1:18" s="34" customFormat="1" ht="15">
      <c r="A12" s="39"/>
      <c r="B12" s="39"/>
      <c r="C12" s="39"/>
      <c r="D12" s="109"/>
      <c r="E12" s="55"/>
      <c r="F12" s="95"/>
      <c r="G12" s="148"/>
      <c r="H12" s="167" t="s">
        <v>173</v>
      </c>
      <c r="I12" s="99" t="s">
        <v>44</v>
      </c>
      <c r="J12" s="99" t="s">
        <v>43</v>
      </c>
      <c r="K12" s="172" t="s">
        <v>45</v>
      </c>
      <c r="L12" s="167" t="s">
        <v>149</v>
      </c>
      <c r="M12" s="172" t="s">
        <v>43</v>
      </c>
      <c r="N12" s="167" t="s">
        <v>43</v>
      </c>
      <c r="O12" s="172" t="s">
        <v>45</v>
      </c>
      <c r="P12" s="178" t="s">
        <v>242</v>
      </c>
      <c r="Q12" s="172" t="s">
        <v>243</v>
      </c>
      <c r="R12" s="99" t="s">
        <v>244</v>
      </c>
    </row>
    <row r="13" spans="1:18" s="34" customFormat="1" ht="49.9" customHeight="1">
      <c r="A13" s="39"/>
      <c r="B13" s="39"/>
      <c r="C13" s="40"/>
      <c r="D13" s="109"/>
      <c r="E13" s="55"/>
      <c r="F13" s="95"/>
      <c r="G13" s="148"/>
      <c r="H13" s="168" t="s">
        <v>280</v>
      </c>
      <c r="I13" s="100" t="s">
        <v>298</v>
      </c>
      <c r="J13" s="100" t="s">
        <v>95</v>
      </c>
      <c r="K13" s="176" t="s">
        <v>229</v>
      </c>
      <c r="L13" s="168" t="s">
        <v>231</v>
      </c>
      <c r="M13" s="176" t="s">
        <v>95</v>
      </c>
      <c r="N13" s="177" t="s">
        <v>56</v>
      </c>
      <c r="O13" s="173" t="s">
        <v>233</v>
      </c>
      <c r="P13" s="179" t="s">
        <v>237</v>
      </c>
      <c r="Q13" s="173" t="s">
        <v>238</v>
      </c>
      <c r="R13" s="171" t="s">
        <v>212</v>
      </c>
    </row>
    <row r="14" spans="1:18" s="34" customFormat="1" ht="15">
      <c r="A14" s="38"/>
      <c r="B14" s="38"/>
      <c r="C14" s="38"/>
      <c r="D14" s="110"/>
      <c r="E14" s="56"/>
      <c r="F14" s="209">
        <f>(F15-E15)</f>
        <v>2</v>
      </c>
      <c r="G14" s="205">
        <f>(G29-E29)</f>
        <v>3</v>
      </c>
      <c r="H14" s="127">
        <f>(H15-E15)</f>
        <v>10</v>
      </c>
      <c r="I14" s="170">
        <f>(I15-E15)</f>
        <v>22</v>
      </c>
      <c r="J14" s="170">
        <f>(J15-E15)</f>
        <v>24</v>
      </c>
      <c r="K14" s="126">
        <f>(K15-E15)</f>
        <v>26</v>
      </c>
      <c r="L14" s="127">
        <f>(L15-E15)</f>
        <v>16</v>
      </c>
      <c r="M14" s="126">
        <f>(M15-E15)</f>
        <v>18</v>
      </c>
      <c r="N14" s="127">
        <f>(N15-E15)</f>
        <v>20</v>
      </c>
      <c r="O14" s="126">
        <f>(O15-E15)</f>
        <v>22</v>
      </c>
      <c r="P14" s="127">
        <f>(P29-E29)</f>
        <v>47</v>
      </c>
      <c r="Q14" s="126">
        <f>(Q29-E29)</f>
        <v>49</v>
      </c>
      <c r="R14" s="170">
        <f>(R15-E15)</f>
        <v>40</v>
      </c>
    </row>
    <row r="15" spans="1:18" s="34" customFormat="1" ht="24.95" customHeight="1">
      <c r="A15" s="138" t="str">
        <f>FDR!A15</f>
        <v>SALAM MAJU</v>
      </c>
      <c r="B15" s="138">
        <f>FDR!B15</f>
        <v>0</v>
      </c>
      <c r="C15" s="138" t="str">
        <f>FDR!C15</f>
        <v>KSMJ2226E</v>
      </c>
      <c r="D15" s="111">
        <f>FDR!D15</f>
        <v>44900</v>
      </c>
      <c r="E15" s="36">
        <f>FDR!E15</f>
        <v>44900</v>
      </c>
      <c r="F15" s="187">
        <f>E15+2</f>
        <v>44902</v>
      </c>
      <c r="G15" s="206">
        <f t="shared" ref="G15" si="0">E15+3</f>
        <v>44903</v>
      </c>
      <c r="H15" s="263">
        <f>E15+10</f>
        <v>44910</v>
      </c>
      <c r="I15" s="186">
        <f>E15+22</f>
        <v>44922</v>
      </c>
      <c r="J15" s="227">
        <f>E15+24</f>
        <v>44924</v>
      </c>
      <c r="K15" s="175">
        <f>E15+26</f>
        <v>44926</v>
      </c>
      <c r="L15" s="174">
        <f>E15+16</f>
        <v>44916</v>
      </c>
      <c r="M15" s="175">
        <f>E15+18</f>
        <v>44918</v>
      </c>
      <c r="N15" s="174">
        <f>E15+20</f>
        <v>44920</v>
      </c>
      <c r="O15" s="175">
        <f>E15+22</f>
        <v>44922</v>
      </c>
      <c r="P15" s="174">
        <f t="shared" ref="P15" si="1">E15+47</f>
        <v>44947</v>
      </c>
      <c r="Q15" s="175">
        <f t="shared" ref="Q15" si="2">E15+49</f>
        <v>44949</v>
      </c>
      <c r="R15" s="160">
        <f t="shared" ref="R15" si="3">E15+40</f>
        <v>44940</v>
      </c>
    </row>
    <row r="16" spans="1:18" s="34" customFormat="1" ht="24.95" customHeight="1">
      <c r="A16" s="138" t="str">
        <f>FDR!A16</f>
        <v>PERFECT 22</v>
      </c>
      <c r="B16" s="138" t="str">
        <f>FDR!B16</f>
        <v>PRFC</v>
      </c>
      <c r="C16" s="138" t="str">
        <f>FDR!C16</f>
        <v>P222252</v>
      </c>
      <c r="D16" s="111">
        <f>FDR!D16</f>
        <v>44901</v>
      </c>
      <c r="E16" s="36">
        <f>FDR!E16</f>
        <v>44901</v>
      </c>
      <c r="F16" s="187">
        <f t="shared" ref="F16:F29" si="4">E16+2</f>
        <v>44903</v>
      </c>
      <c r="G16" s="206">
        <f t="shared" ref="G16:G29" si="5">E16+3</f>
        <v>44904</v>
      </c>
      <c r="H16" s="263">
        <f t="shared" ref="H16:H29" si="6">E16+10</f>
        <v>44911</v>
      </c>
      <c r="I16" s="186">
        <f t="shared" ref="I16:I29" si="7">E16+22</f>
        <v>44923</v>
      </c>
      <c r="J16" s="227">
        <f t="shared" ref="J16:J29" si="8">E16+24</f>
        <v>44925</v>
      </c>
      <c r="K16" s="175">
        <f t="shared" ref="K16:K29" si="9">E16+26</f>
        <v>44927</v>
      </c>
      <c r="L16" s="174">
        <f t="shared" ref="L16:L29" si="10">E16+16</f>
        <v>44917</v>
      </c>
      <c r="M16" s="175">
        <f t="shared" ref="M16:M29" si="11">E16+18</f>
        <v>44919</v>
      </c>
      <c r="N16" s="174">
        <f t="shared" ref="N16:N29" si="12">E16+20</f>
        <v>44921</v>
      </c>
      <c r="O16" s="175">
        <f t="shared" ref="O16:O29" si="13">E16+22</f>
        <v>44923</v>
      </c>
      <c r="P16" s="174">
        <f t="shared" ref="P16:P29" si="14">E16+47</f>
        <v>44948</v>
      </c>
      <c r="Q16" s="175">
        <f t="shared" ref="Q16:Q29" si="15">E16+49</f>
        <v>44950</v>
      </c>
      <c r="R16" s="160">
        <f t="shared" ref="R16:R29" si="16">E16+40</f>
        <v>44941</v>
      </c>
    </row>
    <row r="17" spans="1:18" s="34" customFormat="1" ht="24.95" customHeight="1">
      <c r="A17" s="138" t="str">
        <f>FDR!A17</f>
        <v>MTT SAISUNEE</v>
      </c>
      <c r="B17" s="138" t="str">
        <f>FDR!B17</f>
        <v>MTSS</v>
      </c>
      <c r="C17" s="138" t="str">
        <f>FDR!C17</f>
        <v>22MS089E</v>
      </c>
      <c r="D17" s="111">
        <f>FDR!D17</f>
        <v>44907</v>
      </c>
      <c r="E17" s="36">
        <f>FDR!E17</f>
        <v>44907</v>
      </c>
      <c r="F17" s="187">
        <f t="shared" si="4"/>
        <v>44909</v>
      </c>
      <c r="G17" s="206">
        <f t="shared" si="5"/>
        <v>44910</v>
      </c>
      <c r="H17" s="263">
        <f t="shared" si="6"/>
        <v>44917</v>
      </c>
      <c r="I17" s="186">
        <f t="shared" si="7"/>
        <v>44929</v>
      </c>
      <c r="J17" s="227">
        <f t="shared" si="8"/>
        <v>44931</v>
      </c>
      <c r="K17" s="175">
        <f t="shared" si="9"/>
        <v>44933</v>
      </c>
      <c r="L17" s="174">
        <f t="shared" si="10"/>
        <v>44923</v>
      </c>
      <c r="M17" s="175">
        <f t="shared" si="11"/>
        <v>44925</v>
      </c>
      <c r="N17" s="174">
        <f t="shared" si="12"/>
        <v>44927</v>
      </c>
      <c r="O17" s="175">
        <f t="shared" si="13"/>
        <v>44929</v>
      </c>
      <c r="P17" s="174">
        <f t="shared" si="14"/>
        <v>44954</v>
      </c>
      <c r="Q17" s="175">
        <f t="shared" si="15"/>
        <v>44956</v>
      </c>
      <c r="R17" s="160">
        <f t="shared" si="16"/>
        <v>44947</v>
      </c>
    </row>
    <row r="18" spans="1:18" s="34" customFormat="1" ht="24.95" customHeight="1">
      <c r="A18" s="138" t="str">
        <f>FDR!A18</f>
        <v>PERFECT 22</v>
      </c>
      <c r="B18" s="138" t="str">
        <f>FDR!B18</f>
        <v>PRFC</v>
      </c>
      <c r="C18" s="138" t="str">
        <f>FDR!C18</f>
        <v>P222254</v>
      </c>
      <c r="D18" s="111">
        <f>FDR!D18</f>
        <v>44908</v>
      </c>
      <c r="E18" s="36">
        <f>FDR!E18</f>
        <v>44908</v>
      </c>
      <c r="F18" s="187">
        <f t="shared" si="4"/>
        <v>44910</v>
      </c>
      <c r="G18" s="206">
        <f t="shared" si="5"/>
        <v>44911</v>
      </c>
      <c r="H18" s="263">
        <f t="shared" si="6"/>
        <v>44918</v>
      </c>
      <c r="I18" s="186">
        <f t="shared" si="7"/>
        <v>44930</v>
      </c>
      <c r="J18" s="227">
        <f t="shared" si="8"/>
        <v>44932</v>
      </c>
      <c r="K18" s="175">
        <f t="shared" si="9"/>
        <v>44934</v>
      </c>
      <c r="L18" s="174">
        <f t="shared" si="10"/>
        <v>44924</v>
      </c>
      <c r="M18" s="175">
        <f t="shared" si="11"/>
        <v>44926</v>
      </c>
      <c r="N18" s="174">
        <f t="shared" si="12"/>
        <v>44928</v>
      </c>
      <c r="O18" s="175">
        <f t="shared" si="13"/>
        <v>44930</v>
      </c>
      <c r="P18" s="174">
        <f t="shared" si="14"/>
        <v>44955</v>
      </c>
      <c r="Q18" s="175">
        <f t="shared" si="15"/>
        <v>44957</v>
      </c>
      <c r="R18" s="160">
        <f t="shared" si="16"/>
        <v>44948</v>
      </c>
    </row>
    <row r="19" spans="1:18" s="34" customFormat="1" ht="24.95" customHeight="1">
      <c r="A19" s="138" t="str">
        <f>FDR!A19</f>
        <v>SALAM MAJU</v>
      </c>
      <c r="B19" s="138">
        <f>FDR!B19</f>
        <v>0</v>
      </c>
      <c r="C19" s="138" t="str">
        <f>FDR!C19</f>
        <v>KSMJ2227E</v>
      </c>
      <c r="D19" s="111">
        <f>FDR!D19</f>
        <v>44914</v>
      </c>
      <c r="E19" s="36">
        <f>FDR!E19</f>
        <v>44914</v>
      </c>
      <c r="F19" s="187">
        <f t="shared" si="4"/>
        <v>44916</v>
      </c>
      <c r="G19" s="206">
        <f t="shared" si="5"/>
        <v>44917</v>
      </c>
      <c r="H19" s="263">
        <f t="shared" si="6"/>
        <v>44924</v>
      </c>
      <c r="I19" s="186">
        <f t="shared" si="7"/>
        <v>44936</v>
      </c>
      <c r="J19" s="227">
        <f t="shared" si="8"/>
        <v>44938</v>
      </c>
      <c r="K19" s="175">
        <f t="shared" si="9"/>
        <v>44940</v>
      </c>
      <c r="L19" s="174">
        <f t="shared" si="10"/>
        <v>44930</v>
      </c>
      <c r="M19" s="175">
        <f t="shared" si="11"/>
        <v>44932</v>
      </c>
      <c r="N19" s="174">
        <f t="shared" si="12"/>
        <v>44934</v>
      </c>
      <c r="O19" s="175">
        <f t="shared" si="13"/>
        <v>44936</v>
      </c>
      <c r="P19" s="174">
        <f t="shared" si="14"/>
        <v>44961</v>
      </c>
      <c r="Q19" s="175">
        <f t="shared" si="15"/>
        <v>44963</v>
      </c>
      <c r="R19" s="160">
        <f t="shared" si="16"/>
        <v>44954</v>
      </c>
    </row>
    <row r="20" spans="1:18" s="34" customFormat="1" ht="24.95" customHeight="1">
      <c r="A20" s="138" t="str">
        <f>FDR!A20</f>
        <v>PERFECT 22</v>
      </c>
      <c r="B20" s="138" t="str">
        <f>FDR!B20</f>
        <v>PRFC</v>
      </c>
      <c r="C20" s="138" t="str">
        <f>FDR!C20</f>
        <v>P222256</v>
      </c>
      <c r="D20" s="111">
        <f>FDR!D20</f>
        <v>44915</v>
      </c>
      <c r="E20" s="36">
        <f>FDR!E20</f>
        <v>44915</v>
      </c>
      <c r="F20" s="187">
        <f t="shared" si="4"/>
        <v>44917</v>
      </c>
      <c r="G20" s="206">
        <f t="shared" si="5"/>
        <v>44918</v>
      </c>
      <c r="H20" s="263">
        <f t="shared" si="6"/>
        <v>44925</v>
      </c>
      <c r="I20" s="186">
        <f t="shared" si="7"/>
        <v>44937</v>
      </c>
      <c r="J20" s="227">
        <f t="shared" si="8"/>
        <v>44939</v>
      </c>
      <c r="K20" s="175">
        <f t="shared" si="9"/>
        <v>44941</v>
      </c>
      <c r="L20" s="174">
        <f t="shared" si="10"/>
        <v>44931</v>
      </c>
      <c r="M20" s="175">
        <f t="shared" si="11"/>
        <v>44933</v>
      </c>
      <c r="N20" s="174">
        <f t="shared" si="12"/>
        <v>44935</v>
      </c>
      <c r="O20" s="175">
        <f t="shared" si="13"/>
        <v>44937</v>
      </c>
      <c r="P20" s="174">
        <f t="shared" si="14"/>
        <v>44962</v>
      </c>
      <c r="Q20" s="175">
        <f t="shared" si="15"/>
        <v>44964</v>
      </c>
      <c r="R20" s="160">
        <f t="shared" si="16"/>
        <v>44955</v>
      </c>
    </row>
    <row r="21" spans="1:18" s="34" customFormat="1" ht="24.95" customHeight="1">
      <c r="A21" s="138" t="str">
        <f>FDR!A21</f>
        <v>MTT SAISUNEE</v>
      </c>
      <c r="B21" s="138" t="str">
        <f>FDR!B21</f>
        <v>MTSS</v>
      </c>
      <c r="C21" s="138" t="str">
        <f>FDR!C21</f>
        <v>22MS090E</v>
      </c>
      <c r="D21" s="111">
        <f>FDR!D21</f>
        <v>44921</v>
      </c>
      <c r="E21" s="36">
        <f>FDR!E21</f>
        <v>44921</v>
      </c>
      <c r="F21" s="187">
        <f t="shared" si="4"/>
        <v>44923</v>
      </c>
      <c r="G21" s="206">
        <f t="shared" si="5"/>
        <v>44924</v>
      </c>
      <c r="H21" s="263">
        <f t="shared" si="6"/>
        <v>44931</v>
      </c>
      <c r="I21" s="186">
        <f t="shared" si="7"/>
        <v>44943</v>
      </c>
      <c r="J21" s="227">
        <f t="shared" si="8"/>
        <v>44945</v>
      </c>
      <c r="K21" s="175">
        <f t="shared" si="9"/>
        <v>44947</v>
      </c>
      <c r="L21" s="174">
        <f t="shared" si="10"/>
        <v>44937</v>
      </c>
      <c r="M21" s="175">
        <f t="shared" si="11"/>
        <v>44939</v>
      </c>
      <c r="N21" s="174">
        <f t="shared" si="12"/>
        <v>44941</v>
      </c>
      <c r="O21" s="175">
        <f t="shared" si="13"/>
        <v>44943</v>
      </c>
      <c r="P21" s="174">
        <f t="shared" si="14"/>
        <v>44968</v>
      </c>
      <c r="Q21" s="175">
        <f t="shared" si="15"/>
        <v>44970</v>
      </c>
      <c r="R21" s="160">
        <f t="shared" si="16"/>
        <v>44961</v>
      </c>
    </row>
    <row r="22" spans="1:18" s="34" customFormat="1" ht="24.95" customHeight="1">
      <c r="A22" s="138" t="str">
        <f>FDR!A22</f>
        <v>PERFECT 22</v>
      </c>
      <c r="B22" s="138" t="str">
        <f>FDR!B22</f>
        <v>PRFC</v>
      </c>
      <c r="C22" s="138" t="str">
        <f>FDR!C22</f>
        <v>P222258</v>
      </c>
      <c r="D22" s="111">
        <f>FDR!D22</f>
        <v>44922</v>
      </c>
      <c r="E22" s="36">
        <f>FDR!E22</f>
        <v>44922</v>
      </c>
      <c r="F22" s="187">
        <f t="shared" si="4"/>
        <v>44924</v>
      </c>
      <c r="G22" s="206">
        <f t="shared" si="5"/>
        <v>44925</v>
      </c>
      <c r="H22" s="263">
        <f t="shared" si="6"/>
        <v>44932</v>
      </c>
      <c r="I22" s="186">
        <f t="shared" si="7"/>
        <v>44944</v>
      </c>
      <c r="J22" s="227">
        <f t="shared" si="8"/>
        <v>44946</v>
      </c>
      <c r="K22" s="175">
        <f t="shared" si="9"/>
        <v>44948</v>
      </c>
      <c r="L22" s="174">
        <f t="shared" si="10"/>
        <v>44938</v>
      </c>
      <c r="M22" s="175">
        <f t="shared" si="11"/>
        <v>44940</v>
      </c>
      <c r="N22" s="174">
        <f t="shared" si="12"/>
        <v>44942</v>
      </c>
      <c r="O22" s="175">
        <f t="shared" si="13"/>
        <v>44944</v>
      </c>
      <c r="P22" s="174">
        <f t="shared" si="14"/>
        <v>44969</v>
      </c>
      <c r="Q22" s="175">
        <f t="shared" si="15"/>
        <v>44971</v>
      </c>
      <c r="R22" s="160">
        <f t="shared" si="16"/>
        <v>44962</v>
      </c>
    </row>
    <row r="23" spans="1:18" s="34" customFormat="1" ht="24.95" customHeight="1">
      <c r="A23" s="138" t="str">
        <f>FDR!A23</f>
        <v>SALAM MAJU</v>
      </c>
      <c r="B23" s="138">
        <f>FDR!B23</f>
        <v>0</v>
      </c>
      <c r="C23" s="138" t="str">
        <f>FDR!C23</f>
        <v>KSMJ2228E</v>
      </c>
      <c r="D23" s="111">
        <f>FDR!D23</f>
        <v>44928</v>
      </c>
      <c r="E23" s="36">
        <f>FDR!E23</f>
        <v>44928</v>
      </c>
      <c r="F23" s="187">
        <f t="shared" si="4"/>
        <v>44930</v>
      </c>
      <c r="G23" s="206">
        <f t="shared" si="5"/>
        <v>44931</v>
      </c>
      <c r="H23" s="263">
        <f t="shared" si="6"/>
        <v>44938</v>
      </c>
      <c r="I23" s="186">
        <f t="shared" si="7"/>
        <v>44950</v>
      </c>
      <c r="J23" s="227">
        <f t="shared" si="8"/>
        <v>44952</v>
      </c>
      <c r="K23" s="175">
        <f t="shared" si="9"/>
        <v>44954</v>
      </c>
      <c r="L23" s="174">
        <f t="shared" si="10"/>
        <v>44944</v>
      </c>
      <c r="M23" s="175">
        <f t="shared" si="11"/>
        <v>44946</v>
      </c>
      <c r="N23" s="174">
        <f t="shared" si="12"/>
        <v>44948</v>
      </c>
      <c r="O23" s="175">
        <f t="shared" si="13"/>
        <v>44950</v>
      </c>
      <c r="P23" s="174">
        <f t="shared" si="14"/>
        <v>44975</v>
      </c>
      <c r="Q23" s="175">
        <f t="shared" si="15"/>
        <v>44977</v>
      </c>
      <c r="R23" s="160">
        <f t="shared" si="16"/>
        <v>44968</v>
      </c>
    </row>
    <row r="24" spans="1:18" s="34" customFormat="1" ht="24.95" customHeight="1">
      <c r="A24" s="138" t="str">
        <f>FDR!A24</f>
        <v>PERFECT 22</v>
      </c>
      <c r="B24" s="138" t="str">
        <f>FDR!B24</f>
        <v>PRFC</v>
      </c>
      <c r="C24" s="138" t="str">
        <f>FDR!C24</f>
        <v>P222260</v>
      </c>
      <c r="D24" s="111">
        <f>FDR!D24</f>
        <v>44929</v>
      </c>
      <c r="E24" s="36">
        <f>FDR!E24</f>
        <v>44929</v>
      </c>
      <c r="F24" s="187">
        <f t="shared" si="4"/>
        <v>44931</v>
      </c>
      <c r="G24" s="206">
        <f t="shared" si="5"/>
        <v>44932</v>
      </c>
      <c r="H24" s="263">
        <f t="shared" si="6"/>
        <v>44939</v>
      </c>
      <c r="I24" s="186">
        <f t="shared" si="7"/>
        <v>44951</v>
      </c>
      <c r="J24" s="227">
        <f t="shared" si="8"/>
        <v>44953</v>
      </c>
      <c r="K24" s="175">
        <f t="shared" si="9"/>
        <v>44955</v>
      </c>
      <c r="L24" s="174">
        <f t="shared" si="10"/>
        <v>44945</v>
      </c>
      <c r="M24" s="175">
        <f t="shared" si="11"/>
        <v>44947</v>
      </c>
      <c r="N24" s="174">
        <f t="shared" si="12"/>
        <v>44949</v>
      </c>
      <c r="O24" s="175">
        <f t="shared" si="13"/>
        <v>44951</v>
      </c>
      <c r="P24" s="174">
        <f t="shared" si="14"/>
        <v>44976</v>
      </c>
      <c r="Q24" s="175">
        <f t="shared" si="15"/>
        <v>44978</v>
      </c>
      <c r="R24" s="160">
        <f t="shared" si="16"/>
        <v>44969</v>
      </c>
    </row>
    <row r="25" spans="1:18" s="34" customFormat="1" ht="24.95" customHeight="1">
      <c r="A25" s="138" t="str">
        <f>FDR!A25</f>
        <v>MTT SAISUNEE</v>
      </c>
      <c r="B25" s="138" t="str">
        <f>FDR!B25</f>
        <v>MTSS</v>
      </c>
      <c r="C25" s="138" t="str">
        <f>FDR!C25</f>
        <v>23MS091E</v>
      </c>
      <c r="D25" s="111">
        <f>FDR!D25</f>
        <v>44935</v>
      </c>
      <c r="E25" s="36">
        <f>FDR!E25</f>
        <v>44935</v>
      </c>
      <c r="F25" s="187">
        <f t="shared" si="4"/>
        <v>44937</v>
      </c>
      <c r="G25" s="206">
        <f t="shared" si="5"/>
        <v>44938</v>
      </c>
      <c r="H25" s="263">
        <f t="shared" si="6"/>
        <v>44945</v>
      </c>
      <c r="I25" s="186">
        <f t="shared" si="7"/>
        <v>44957</v>
      </c>
      <c r="J25" s="227">
        <f t="shared" si="8"/>
        <v>44959</v>
      </c>
      <c r="K25" s="175">
        <f t="shared" si="9"/>
        <v>44961</v>
      </c>
      <c r="L25" s="174">
        <f t="shared" si="10"/>
        <v>44951</v>
      </c>
      <c r="M25" s="175">
        <f t="shared" si="11"/>
        <v>44953</v>
      </c>
      <c r="N25" s="174">
        <f t="shared" si="12"/>
        <v>44955</v>
      </c>
      <c r="O25" s="175">
        <f t="shared" si="13"/>
        <v>44957</v>
      </c>
      <c r="P25" s="174">
        <f t="shared" si="14"/>
        <v>44982</v>
      </c>
      <c r="Q25" s="175">
        <f t="shared" si="15"/>
        <v>44984</v>
      </c>
      <c r="R25" s="160">
        <f t="shared" si="16"/>
        <v>44975</v>
      </c>
    </row>
    <row r="26" spans="1:18" s="34" customFormat="1" ht="24.95" customHeight="1">
      <c r="A26" s="138" t="str">
        <f>FDR!A26</f>
        <v>PERFECT 22</v>
      </c>
      <c r="B26" s="138" t="str">
        <f>FDR!B26</f>
        <v>PRFC</v>
      </c>
      <c r="C26" s="138" t="str">
        <f>FDR!C26</f>
        <v>P222262</v>
      </c>
      <c r="D26" s="111">
        <f>FDR!D26</f>
        <v>44936</v>
      </c>
      <c r="E26" s="36">
        <f>FDR!E26</f>
        <v>44936</v>
      </c>
      <c r="F26" s="187">
        <f t="shared" si="4"/>
        <v>44938</v>
      </c>
      <c r="G26" s="206">
        <f t="shared" si="5"/>
        <v>44939</v>
      </c>
      <c r="H26" s="263">
        <f t="shared" si="6"/>
        <v>44946</v>
      </c>
      <c r="I26" s="186">
        <f t="shared" si="7"/>
        <v>44958</v>
      </c>
      <c r="J26" s="227">
        <f t="shared" si="8"/>
        <v>44960</v>
      </c>
      <c r="K26" s="175">
        <f t="shared" si="9"/>
        <v>44962</v>
      </c>
      <c r="L26" s="174">
        <f t="shared" si="10"/>
        <v>44952</v>
      </c>
      <c r="M26" s="175">
        <f t="shared" si="11"/>
        <v>44954</v>
      </c>
      <c r="N26" s="174">
        <f t="shared" si="12"/>
        <v>44956</v>
      </c>
      <c r="O26" s="175">
        <f t="shared" si="13"/>
        <v>44958</v>
      </c>
      <c r="P26" s="174">
        <f t="shared" si="14"/>
        <v>44983</v>
      </c>
      <c r="Q26" s="175">
        <f t="shared" si="15"/>
        <v>44985</v>
      </c>
      <c r="R26" s="160">
        <f t="shared" si="16"/>
        <v>44976</v>
      </c>
    </row>
    <row r="27" spans="1:18" s="34" customFormat="1" ht="24.95" customHeight="1">
      <c r="A27" s="138" t="str">
        <f>FDR!A27</f>
        <v>SALAM MAJU</v>
      </c>
      <c r="B27" s="138">
        <f>FDR!B27</f>
        <v>0</v>
      </c>
      <c r="C27" s="138" t="str">
        <f>FDR!C27</f>
        <v>KSMJ2229E</v>
      </c>
      <c r="D27" s="111">
        <f>FDR!D27</f>
        <v>44942</v>
      </c>
      <c r="E27" s="36">
        <f>FDR!E27</f>
        <v>44942</v>
      </c>
      <c r="F27" s="187">
        <f t="shared" si="4"/>
        <v>44944</v>
      </c>
      <c r="G27" s="206">
        <f t="shared" si="5"/>
        <v>44945</v>
      </c>
      <c r="H27" s="263">
        <f t="shared" si="6"/>
        <v>44952</v>
      </c>
      <c r="I27" s="186">
        <f t="shared" si="7"/>
        <v>44964</v>
      </c>
      <c r="J27" s="227">
        <f t="shared" si="8"/>
        <v>44966</v>
      </c>
      <c r="K27" s="175">
        <f t="shared" si="9"/>
        <v>44968</v>
      </c>
      <c r="L27" s="174">
        <f t="shared" si="10"/>
        <v>44958</v>
      </c>
      <c r="M27" s="175">
        <f t="shared" si="11"/>
        <v>44960</v>
      </c>
      <c r="N27" s="174">
        <f t="shared" si="12"/>
        <v>44962</v>
      </c>
      <c r="O27" s="175">
        <f t="shared" si="13"/>
        <v>44964</v>
      </c>
      <c r="P27" s="174">
        <f t="shared" si="14"/>
        <v>44989</v>
      </c>
      <c r="Q27" s="175">
        <f t="shared" si="15"/>
        <v>44991</v>
      </c>
      <c r="R27" s="160">
        <f t="shared" si="16"/>
        <v>44982</v>
      </c>
    </row>
    <row r="28" spans="1:18" s="34" customFormat="1" ht="24.95" customHeight="1">
      <c r="A28" s="138" t="str">
        <f>FDR!A28</f>
        <v>PERFECT 22</v>
      </c>
      <c r="B28" s="138" t="str">
        <f>FDR!B28</f>
        <v>PRFC</v>
      </c>
      <c r="C28" s="138" t="str">
        <f>FDR!C28</f>
        <v>P222264</v>
      </c>
      <c r="D28" s="111">
        <f>FDR!D28</f>
        <v>44943</v>
      </c>
      <c r="E28" s="36">
        <f>FDR!E28</f>
        <v>44943</v>
      </c>
      <c r="F28" s="187">
        <f t="shared" si="4"/>
        <v>44945</v>
      </c>
      <c r="G28" s="206">
        <f t="shared" si="5"/>
        <v>44946</v>
      </c>
      <c r="H28" s="263">
        <f t="shared" si="6"/>
        <v>44953</v>
      </c>
      <c r="I28" s="186">
        <f t="shared" si="7"/>
        <v>44965</v>
      </c>
      <c r="J28" s="227">
        <f t="shared" si="8"/>
        <v>44967</v>
      </c>
      <c r="K28" s="175">
        <f t="shared" si="9"/>
        <v>44969</v>
      </c>
      <c r="L28" s="174">
        <f t="shared" si="10"/>
        <v>44959</v>
      </c>
      <c r="M28" s="175">
        <f t="shared" si="11"/>
        <v>44961</v>
      </c>
      <c r="N28" s="174">
        <f t="shared" si="12"/>
        <v>44963</v>
      </c>
      <c r="O28" s="175">
        <f t="shared" si="13"/>
        <v>44965</v>
      </c>
      <c r="P28" s="174">
        <f t="shared" si="14"/>
        <v>44990</v>
      </c>
      <c r="Q28" s="175">
        <f t="shared" si="15"/>
        <v>44992</v>
      </c>
      <c r="R28" s="160">
        <f t="shared" si="16"/>
        <v>44983</v>
      </c>
    </row>
    <row r="29" spans="1:18" s="34" customFormat="1" ht="24.95" customHeight="1">
      <c r="A29" s="138" t="str">
        <f>FDR!A29</f>
        <v>MTT SAISUNEE</v>
      </c>
      <c r="B29" s="138" t="str">
        <f>FDR!B29</f>
        <v>MTSS</v>
      </c>
      <c r="C29" s="138" t="str">
        <f>FDR!C29</f>
        <v>23MS092E</v>
      </c>
      <c r="D29" s="111">
        <f>FDR!D29</f>
        <v>44949</v>
      </c>
      <c r="E29" s="36">
        <f>FDR!E29</f>
        <v>44949</v>
      </c>
      <c r="F29" s="187">
        <f t="shared" si="4"/>
        <v>44951</v>
      </c>
      <c r="G29" s="206">
        <f t="shared" si="5"/>
        <v>44952</v>
      </c>
      <c r="H29" s="263">
        <f t="shared" si="6"/>
        <v>44959</v>
      </c>
      <c r="I29" s="186">
        <f t="shared" si="7"/>
        <v>44971</v>
      </c>
      <c r="J29" s="227">
        <f t="shared" si="8"/>
        <v>44973</v>
      </c>
      <c r="K29" s="175">
        <f t="shared" si="9"/>
        <v>44975</v>
      </c>
      <c r="L29" s="174">
        <f t="shared" si="10"/>
        <v>44965</v>
      </c>
      <c r="M29" s="175">
        <f t="shared" si="11"/>
        <v>44967</v>
      </c>
      <c r="N29" s="174">
        <f t="shared" si="12"/>
        <v>44969</v>
      </c>
      <c r="O29" s="175">
        <f t="shared" si="13"/>
        <v>44971</v>
      </c>
      <c r="P29" s="174">
        <f t="shared" si="14"/>
        <v>44996</v>
      </c>
      <c r="Q29" s="175">
        <f t="shared" si="15"/>
        <v>44998</v>
      </c>
      <c r="R29" s="160">
        <f t="shared" si="16"/>
        <v>44989</v>
      </c>
    </row>
    <row r="30" spans="1:18" s="34" customFormat="1" ht="24.95" hidden="1" customHeight="1">
      <c r="A30" s="138">
        <f>FDR!A31</f>
        <v>0</v>
      </c>
      <c r="B30" s="138">
        <f>FDR!B31</f>
        <v>0</v>
      </c>
      <c r="C30" s="138">
        <f>FDR!C31</f>
        <v>0</v>
      </c>
      <c r="D30" s="231">
        <f>FDR!D31</f>
        <v>0</v>
      </c>
      <c r="E30" s="232">
        <f>FDR!E31</f>
        <v>0</v>
      </c>
      <c r="F30" s="36" t="str">
        <f>FDR!F29</f>
        <v>-</v>
      </c>
      <c r="G30" s="36">
        <f>FDR!G29</f>
        <v>44952</v>
      </c>
      <c r="H30" s="263">
        <f t="shared" ref="H30:H32" si="17">E30+10</f>
        <v>10</v>
      </c>
      <c r="I30" s="186">
        <f t="shared" ref="I30:I32" si="18">E30+22</f>
        <v>22</v>
      </c>
      <c r="J30" s="227">
        <f t="shared" ref="J30:J32" si="19">E30+24</f>
        <v>24</v>
      </c>
      <c r="K30" s="175">
        <f t="shared" ref="K30:K32" si="20">E30+26</f>
        <v>26</v>
      </c>
      <c r="L30" s="174">
        <f t="shared" ref="L30:L32" si="21">E30+16</f>
        <v>16</v>
      </c>
      <c r="M30" s="175">
        <f t="shared" ref="M30:M32" si="22">E30+18</f>
        <v>18</v>
      </c>
      <c r="N30" s="174">
        <f t="shared" ref="N30:N32" si="23">E30+20</f>
        <v>20</v>
      </c>
      <c r="O30" s="175">
        <f t="shared" ref="O30:O32" si="24">E30+22</f>
        <v>22</v>
      </c>
      <c r="P30" s="174">
        <f t="shared" ref="P30:P32" si="25">E30+47</f>
        <v>47</v>
      </c>
      <c r="Q30" s="175">
        <f t="shared" ref="Q30:Q32" si="26">E30+49</f>
        <v>49</v>
      </c>
      <c r="R30" s="160">
        <f t="shared" ref="R30:R32" si="27">E30+40</f>
        <v>40</v>
      </c>
    </row>
    <row r="31" spans="1:18" s="34" customFormat="1" ht="24.95" hidden="1" customHeight="1">
      <c r="A31" s="138">
        <f>FDR!A32</f>
        <v>0</v>
      </c>
      <c r="B31" s="138">
        <f>FDR!B32</f>
        <v>0</v>
      </c>
      <c r="C31" s="138">
        <f>FDR!C32</f>
        <v>0</v>
      </c>
      <c r="D31" s="231">
        <f>FDR!D32</f>
        <v>0</v>
      </c>
      <c r="E31" s="232">
        <f>FDR!E32</f>
        <v>0</v>
      </c>
      <c r="F31" s="36" t="str">
        <f>FDR!F30</f>
        <v>-</v>
      </c>
      <c r="G31" s="36">
        <f>FDR!G30</f>
        <v>44953</v>
      </c>
      <c r="H31" s="263">
        <f t="shared" si="17"/>
        <v>10</v>
      </c>
      <c r="I31" s="186">
        <f t="shared" si="18"/>
        <v>22</v>
      </c>
      <c r="J31" s="227">
        <f t="shared" si="19"/>
        <v>24</v>
      </c>
      <c r="K31" s="175">
        <f t="shared" si="20"/>
        <v>26</v>
      </c>
      <c r="L31" s="174">
        <f t="shared" si="21"/>
        <v>16</v>
      </c>
      <c r="M31" s="175">
        <f t="shared" si="22"/>
        <v>18</v>
      </c>
      <c r="N31" s="174">
        <f t="shared" si="23"/>
        <v>20</v>
      </c>
      <c r="O31" s="175">
        <f t="shared" si="24"/>
        <v>22</v>
      </c>
      <c r="P31" s="174">
        <f t="shared" si="25"/>
        <v>47</v>
      </c>
      <c r="Q31" s="175">
        <f t="shared" si="26"/>
        <v>49</v>
      </c>
      <c r="R31" s="160">
        <f t="shared" si="27"/>
        <v>40</v>
      </c>
    </row>
    <row r="32" spans="1:18" s="34" customFormat="1" ht="24.95" hidden="1" customHeight="1">
      <c r="A32" s="138"/>
      <c r="B32" s="138"/>
      <c r="C32" s="138"/>
      <c r="D32" s="231"/>
      <c r="E32" s="232"/>
      <c r="F32" s="36" t="str">
        <f>FDR!F33</f>
        <v>-</v>
      </c>
      <c r="G32" s="36">
        <f>FDR!G33</f>
        <v>44959</v>
      </c>
      <c r="H32" s="263">
        <f t="shared" si="17"/>
        <v>10</v>
      </c>
      <c r="I32" s="186">
        <f t="shared" si="18"/>
        <v>22</v>
      </c>
      <c r="J32" s="227">
        <f t="shared" si="19"/>
        <v>24</v>
      </c>
      <c r="K32" s="175">
        <f t="shared" si="20"/>
        <v>26</v>
      </c>
      <c r="L32" s="174">
        <f t="shared" si="21"/>
        <v>16</v>
      </c>
      <c r="M32" s="175">
        <f t="shared" si="22"/>
        <v>18</v>
      </c>
      <c r="N32" s="174">
        <f t="shared" si="23"/>
        <v>20</v>
      </c>
      <c r="O32" s="175">
        <f t="shared" si="24"/>
        <v>22</v>
      </c>
      <c r="P32" s="174">
        <f t="shared" si="25"/>
        <v>47</v>
      </c>
      <c r="Q32" s="175">
        <f t="shared" si="26"/>
        <v>49</v>
      </c>
      <c r="R32" s="160">
        <f t="shared" si="27"/>
        <v>40</v>
      </c>
    </row>
    <row r="33" spans="1:18" s="34" customFormat="1" ht="24.95" customHeight="1">
      <c r="D33" s="242"/>
      <c r="E33" s="50"/>
      <c r="F33" s="243"/>
      <c r="G33" s="244"/>
      <c r="H33" s="244"/>
      <c r="I33" s="244"/>
      <c r="J33" s="244"/>
      <c r="K33" s="51"/>
      <c r="L33" s="51"/>
      <c r="M33" s="51"/>
      <c r="N33" s="51"/>
      <c r="O33" s="51"/>
      <c r="P33" s="51"/>
      <c r="Q33" s="51"/>
      <c r="R33" s="51"/>
    </row>
    <row r="34" spans="1:18" s="34" customFormat="1" ht="24.95" customHeight="1">
      <c r="D34" s="242"/>
      <c r="E34" s="50"/>
      <c r="F34" s="243"/>
      <c r="G34" s="244"/>
      <c r="H34" s="244"/>
      <c r="I34" s="244"/>
      <c r="J34" s="244"/>
      <c r="K34" s="51"/>
      <c r="L34" s="51"/>
      <c r="M34" s="51"/>
      <c r="N34" s="51"/>
      <c r="O34" s="51"/>
      <c r="P34" s="51"/>
      <c r="Q34" s="51"/>
      <c r="R34" s="51"/>
    </row>
    <row r="35" spans="1:18" s="34" customFormat="1" ht="24.95" customHeight="1">
      <c r="D35" s="242"/>
      <c r="E35" s="50"/>
      <c r="F35" s="243"/>
      <c r="G35" s="244"/>
      <c r="H35" s="244"/>
      <c r="I35" s="244"/>
      <c r="J35" s="244"/>
      <c r="K35" s="51"/>
      <c r="L35" s="51"/>
      <c r="M35" s="51"/>
      <c r="N35" s="51"/>
      <c r="O35" s="51"/>
      <c r="P35" s="51"/>
      <c r="Q35" s="51"/>
      <c r="R35" s="51"/>
    </row>
    <row r="36" spans="1:18" s="27" customFormat="1" ht="15">
      <c r="A36" s="33" t="str">
        <f>FDR!A35</f>
        <v>* ABOVE SCHEDULES ARE SUBJECT TO CHANGE WITH/WITHOUT PRIOR NOTICE</v>
      </c>
      <c r="B36" s="33"/>
      <c r="C36" s="30"/>
      <c r="D36" s="30"/>
      <c r="E36" s="112"/>
      <c r="F36" s="112"/>
      <c r="G36" s="57"/>
      <c r="H36" s="57"/>
      <c r="I36" s="57"/>
      <c r="J36" s="57"/>
      <c r="K36" s="50"/>
      <c r="L36" s="51"/>
      <c r="M36" s="51"/>
      <c r="N36" s="51"/>
      <c r="O36" s="51"/>
      <c r="P36" s="51"/>
      <c r="Q36" s="51"/>
    </row>
    <row r="37" spans="1:18" ht="15">
      <c r="A37" s="24" t="str">
        <f>FDR!A36</f>
        <v>*** VESSEL HAVE FULLY BOOKED / SUBJECT TO ROLL OVER ANY CARGO / SUBJECT TO REJECT ANY NEW BOOKING</v>
      </c>
      <c r="B37" s="24"/>
      <c r="C37" s="27"/>
      <c r="D37" s="27"/>
      <c r="H37" s="78"/>
      <c r="I37" s="78"/>
      <c r="J37" s="78"/>
      <c r="K37" s="50"/>
      <c r="L37" s="51"/>
      <c r="M37" s="51"/>
      <c r="N37" s="51"/>
      <c r="O37" s="51"/>
      <c r="P37" s="51"/>
      <c r="Q37" s="51"/>
    </row>
    <row r="38" spans="1:18" ht="15">
      <c r="A38" s="30"/>
      <c r="B38" s="30"/>
      <c r="C38" s="27"/>
      <c r="D38" s="27"/>
      <c r="H38" s="78"/>
      <c r="I38" s="78"/>
      <c r="J38" s="78"/>
      <c r="K38" s="27"/>
      <c r="L38" s="30"/>
      <c r="M38" s="27"/>
      <c r="N38" s="27"/>
    </row>
    <row r="39" spans="1:18" ht="15">
      <c r="A39" s="24" t="str">
        <f>FDR!A38</f>
        <v>Closing Time : EVERY SUN @ 0100HRS / THU @ 0100HRS</v>
      </c>
      <c r="B39" s="29"/>
      <c r="C39" s="27"/>
      <c r="D39" s="27"/>
    </row>
    <row r="40" spans="1:18" ht="15">
      <c r="A40" s="29"/>
      <c r="B40" s="29"/>
      <c r="C40" s="27"/>
      <c r="D40" s="27"/>
    </row>
    <row r="41" spans="1:18" ht="15">
      <c r="A41" s="65" t="s">
        <v>64</v>
      </c>
      <c r="B41" s="29"/>
      <c r="C41" s="27"/>
      <c r="D41" s="27"/>
    </row>
    <row r="42" spans="1:18" ht="15">
      <c r="A42" s="66" t="s">
        <v>241</v>
      </c>
      <c r="B42" s="28"/>
      <c r="C42" s="27"/>
      <c r="D42" s="27"/>
    </row>
    <row r="43" spans="1:18" ht="15">
      <c r="A43" s="66"/>
      <c r="B43" s="28"/>
      <c r="C43" s="27"/>
      <c r="D43" s="27"/>
    </row>
    <row r="44" spans="1:18" ht="15">
      <c r="A44" s="13"/>
      <c r="B44" s="13"/>
      <c r="C44" s="13"/>
      <c r="D44" s="13"/>
      <c r="E44" s="114"/>
      <c r="F44" s="114"/>
      <c r="G44" s="59"/>
      <c r="H44" s="59"/>
      <c r="I44" s="59"/>
      <c r="J44" s="59"/>
      <c r="K44" s="13"/>
      <c r="L44" s="13"/>
      <c r="M44" s="13"/>
      <c r="N44" s="13"/>
      <c r="O44" s="13"/>
    </row>
    <row r="45" spans="1:18" ht="19.7" customHeight="1">
      <c r="A45" s="25" t="str">
        <f>'KCM2 NB'!A44</f>
        <v xml:space="preserve">T.S. Container Lines (M) Sdn Bhd  </v>
      </c>
      <c r="B45" s="11"/>
      <c r="C45" s="10"/>
      <c r="D45" s="10"/>
      <c r="E45" s="115"/>
      <c r="F45" s="115"/>
      <c r="G45" s="60"/>
      <c r="H45" s="59"/>
      <c r="I45" s="59"/>
      <c r="J45" s="59"/>
      <c r="K45" s="13"/>
      <c r="L45" s="13"/>
      <c r="M45" s="13"/>
      <c r="N45" s="13"/>
      <c r="O45" s="13"/>
    </row>
    <row r="46" spans="1:18" ht="15">
      <c r="A46" s="11" t="str">
        <f>'KCM2 NB'!A45</f>
        <v>Suite 11.05, 11TH Floor, MWE Plaza,</v>
      </c>
      <c r="B46" s="11"/>
      <c r="C46" s="10"/>
      <c r="E46" s="116" t="str">
        <f>'KCM2 NB'!E45</f>
        <v xml:space="preserve">BOOKING PLEASE EMAIL TO </v>
      </c>
      <c r="F46" s="116"/>
      <c r="G46" s="61"/>
      <c r="H46" s="62"/>
      <c r="I46" s="62"/>
      <c r="J46" s="62"/>
      <c r="K46" s="13"/>
      <c r="L46" s="13"/>
      <c r="M46" s="13"/>
      <c r="N46" s="13"/>
      <c r="O46" s="13"/>
    </row>
    <row r="47" spans="1:18" ht="15">
      <c r="A47" s="11" t="str">
        <f>'KCM2 NB'!A46</f>
        <v xml:space="preserve">No. 8, Lebuh Farquhar, </v>
      </c>
      <c r="B47" s="11"/>
      <c r="C47" s="24"/>
      <c r="E47" s="116" t="str">
        <f>'KCM2 NB'!E46</f>
        <v>SALES &amp; MARKETING [pen_mktg@tslines.com.my]</v>
      </c>
      <c r="F47" s="116"/>
      <c r="G47" s="61"/>
      <c r="H47" s="62"/>
      <c r="I47" s="62"/>
      <c r="J47" s="62"/>
      <c r="K47" s="13"/>
      <c r="L47" s="13"/>
      <c r="M47" s="13"/>
      <c r="N47" s="13"/>
      <c r="O47" s="13"/>
    </row>
    <row r="48" spans="1:18" ht="15">
      <c r="A48" s="11" t="str">
        <f>'KCM2 NB'!A47</f>
        <v>10200 Penang, Malaysia.</v>
      </c>
      <c r="B48" s="11"/>
      <c r="C48" s="22"/>
      <c r="E48" s="116" t="str">
        <f>'KCM2 NB'!E47</f>
        <v>CUSTOMER SERVICE [pen_cs@tslines.com.my]</v>
      </c>
      <c r="F48" s="116"/>
      <c r="G48" s="62"/>
      <c r="H48" s="60"/>
      <c r="I48" s="60"/>
      <c r="J48" s="60"/>
      <c r="K48" s="13"/>
      <c r="L48" s="13"/>
      <c r="M48" s="13"/>
      <c r="N48" s="13"/>
      <c r="O48" s="13"/>
    </row>
    <row r="49" spans="1:19" ht="15">
      <c r="A49" s="11" t="str">
        <f>'KCM2 NB'!A48</f>
        <v>Tel : 604-262 8808 (Hunting Lines)</v>
      </c>
      <c r="B49" s="11"/>
      <c r="C49" s="11"/>
      <c r="E49" s="116" t="str">
        <f>'KCM2 NB'!E48</f>
        <v>SI/BL RELATED ISSUE [pen_exp_doc@tslines.com.my]</v>
      </c>
      <c r="F49" s="116"/>
      <c r="G49" s="62"/>
      <c r="H49" s="60"/>
      <c r="I49" s="60"/>
      <c r="J49" s="60"/>
    </row>
    <row r="50" spans="1:19" ht="15">
      <c r="A50" s="11" t="str">
        <f>'KCM2 NB'!A49</f>
        <v>Fax : 604-262 8803</v>
      </c>
      <c r="B50" s="11"/>
      <c r="C50" s="11"/>
      <c r="E50" s="117"/>
      <c r="F50" s="117"/>
      <c r="G50" s="62"/>
      <c r="H50" s="60"/>
      <c r="I50" s="60"/>
      <c r="J50" s="60"/>
    </row>
    <row r="51" spans="1:19" ht="15">
      <c r="A51" s="20"/>
      <c r="B51" s="19"/>
      <c r="C51" s="11"/>
      <c r="E51" s="118"/>
      <c r="F51" s="118"/>
      <c r="G51" s="62"/>
      <c r="H51" s="60"/>
      <c r="I51" s="60"/>
      <c r="J51" s="60"/>
    </row>
    <row r="52" spans="1:19" ht="15">
      <c r="A52" s="14" t="str">
        <f>'KCM2 NB'!A51</f>
        <v>SALES &amp; MARKETING [pen_mktg@tslines.com.my]</v>
      </c>
      <c r="B52" s="11"/>
      <c r="C52" s="10"/>
      <c r="E52" s="119" t="str">
        <f>'KCM2 NB'!E51</f>
        <v>CUSTOMER SERVICE [pen_cs@tslines.com.my]</v>
      </c>
      <c r="F52" s="119"/>
      <c r="G52" s="63"/>
      <c r="H52" s="63"/>
      <c r="I52" s="63"/>
      <c r="J52" s="63"/>
      <c r="L52" s="14" t="e">
        <f>'KCM2 NB'!#REF!</f>
        <v>#REF!</v>
      </c>
      <c r="N52" s="15"/>
      <c r="O52" s="13"/>
      <c r="P52" s="14" t="e">
        <f>'KCM2 NB'!#REF!</f>
        <v>#REF!</v>
      </c>
      <c r="Q52" s="14"/>
      <c r="R52" s="14"/>
      <c r="S52" s="14"/>
    </row>
    <row r="53" spans="1:19" ht="15">
      <c r="A53" s="13" t="str">
        <f>'KCM2 NB'!A52</f>
        <v xml:space="preserve">Wong Barne Gene </v>
      </c>
      <c r="B53" s="11" t="str">
        <f>'KCM2 NB'!B52</f>
        <v xml:space="preserve">019 - 480 7886 </v>
      </c>
      <c r="C53" s="10"/>
      <c r="E53" s="120" t="str">
        <f>'KCM2 NB'!E52</f>
        <v>Syndy Goy</v>
      </c>
      <c r="F53" s="120"/>
      <c r="H53" s="79" t="str">
        <f>'KCM2 NB'!G52</f>
        <v>012 - 494 2710</v>
      </c>
      <c r="I53" s="79"/>
      <c r="J53" s="79"/>
      <c r="L53" s="13" t="e">
        <f>'KCM2 NB'!#REF!</f>
        <v>#REF!</v>
      </c>
      <c r="N53" s="12" t="e">
        <f>'KCM2 NB'!#REF!</f>
        <v>#REF!</v>
      </c>
      <c r="O53" s="13"/>
      <c r="P53" s="13" t="e">
        <f>'KCM2 NB'!#REF!</f>
        <v>#REF!</v>
      </c>
      <c r="Q53" s="13"/>
      <c r="R53" s="13" t="e">
        <f>'KCM2 NB'!#REF!</f>
        <v>#REF!</v>
      </c>
      <c r="S53" s="13"/>
    </row>
    <row r="54" spans="1:19" ht="15">
      <c r="A54" s="10" t="str">
        <f>'KCM2 NB'!A53</f>
        <v>Emily Ng</v>
      </c>
      <c r="B54" s="11" t="str">
        <f>'KCM2 NB'!B53</f>
        <v>010 - 565 0638</v>
      </c>
      <c r="C54" s="10"/>
      <c r="E54" s="120" t="str">
        <f>'KCM2 NB'!E53</f>
        <v>Farhana</v>
      </c>
      <c r="F54" s="120"/>
      <c r="G54" s="64"/>
      <c r="H54" s="64" t="str">
        <f>'KCM2 NB'!G53</f>
        <v>013 - 829 0589</v>
      </c>
      <c r="L54" s="8" t="e">
        <f>'KCM2 NB'!#REF!</f>
        <v>#REF!</v>
      </c>
      <c r="N54" s="8" t="e">
        <f>'KCM2 NB'!#REF!</f>
        <v>#REF!</v>
      </c>
      <c r="O54" s="11"/>
      <c r="P54" s="13" t="e">
        <f>'KCM2 NB'!#REF!</f>
        <v>#REF!</v>
      </c>
      <c r="Q54" s="13"/>
      <c r="R54" s="13" t="e">
        <f>'KCM2 NB'!#REF!</f>
        <v>#REF!</v>
      </c>
      <c r="S54" s="10"/>
    </row>
    <row r="55" spans="1:19" ht="15">
      <c r="A55" s="11" t="str">
        <f>'KCM2 NB'!A54</f>
        <v>Vivian Goh</v>
      </c>
      <c r="B55" s="11" t="str">
        <f>'KCM2 NB'!B54</f>
        <v>012 - 654 5556</v>
      </c>
      <c r="C55" s="10"/>
      <c r="E55" s="120" t="str">
        <f>'KCM2 NB'!E54</f>
        <v>Casey Lim</v>
      </c>
      <c r="F55" s="120"/>
      <c r="G55" s="64"/>
      <c r="H55" s="64" t="str">
        <f>'KCM2 NB'!G54</f>
        <v>012 - 470 1645</v>
      </c>
    </row>
    <row r="56" spans="1:19" ht="15">
      <c r="A56" s="11"/>
      <c r="B56" s="11"/>
      <c r="C56" s="10"/>
      <c r="G56" s="64"/>
    </row>
    <row r="57" spans="1:19" ht="15">
      <c r="G57" s="64"/>
    </row>
    <row r="58" spans="1:19" ht="15">
      <c r="G58" s="64"/>
    </row>
    <row r="59" spans="1:19" ht="15">
      <c r="G59" s="64"/>
    </row>
    <row r="60" spans="1:19" ht="15">
      <c r="A60" s="11"/>
      <c r="B60" s="11"/>
      <c r="C60" s="10"/>
      <c r="D60" s="11"/>
      <c r="E60" s="120"/>
      <c r="F60" s="120"/>
      <c r="G60" s="64"/>
    </row>
    <row r="61" spans="1:19" ht="15">
      <c r="C61" s="11"/>
      <c r="D61" s="10"/>
    </row>
    <row r="62" spans="1:19" ht="15">
      <c r="D62" s="10"/>
    </row>
    <row r="63" spans="1:19" ht="15">
      <c r="E63" s="121"/>
      <c r="F63" s="121"/>
      <c r="G63" s="60"/>
      <c r="H63" s="60"/>
      <c r="I63" s="60"/>
      <c r="J63" s="60"/>
      <c r="K63" s="10"/>
    </row>
  </sheetData>
  <sheetProtection algorithmName="SHA-512" hashValue="J+4bgmNZ4ve8FBuaQU/nTNeXovQRUxiwXBiZ492FHZFq/eoUR8x1jciPTIxv9G9GI5LU1W26JwsOWkHoGjjt9Q==" saltValue="9HVXj3bz/wTULo3KKe1q1Q==" spinCount="100000" sheet="1" formatCells="0" formatColumns="0" formatRows="0" sort="0"/>
  <dataConsolidate/>
  <mergeCells count="6">
    <mergeCell ref="P11:Q11"/>
    <mergeCell ref="H10:O10"/>
    <mergeCell ref="B8:D8"/>
    <mergeCell ref="H11:K11"/>
    <mergeCell ref="L11:M11"/>
    <mergeCell ref="N11:O11"/>
  </mergeCells>
  <printOptions horizontalCentered="1"/>
  <pageMargins left="0.25" right="0.25" top="0.25" bottom="0.25" header="0" footer="0"/>
  <pageSetup paperSize="9" scale="54" orientation="landscape" r:id="rId1"/>
  <headerFooter alignWithMargins="0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95CD86-87AB-46EE-BEE1-902E9DAC469A}">
  <sheetPr>
    <tabColor rgb="FFFFFF00"/>
    <pageSetUpPr fitToPage="1"/>
  </sheetPr>
  <dimension ref="A1:R61"/>
  <sheetViews>
    <sheetView showGridLines="0" showZeros="0" view="pageBreakPreview" zoomScale="85" zoomScaleNormal="90" zoomScaleSheetLayoutView="85" workbookViewId="0">
      <pane xSplit="7" ySplit="14" topLeftCell="H15" activePane="bottomRight" state="frozen"/>
      <selection activeCell="B9" sqref="B9"/>
      <selection pane="topRight" activeCell="B9" sqref="B9"/>
      <selection pane="bottomLeft" activeCell="B9" sqref="B9"/>
      <selection pane="bottomRight" activeCell="H11" sqref="H11:M11"/>
    </sheetView>
  </sheetViews>
  <sheetFormatPr defaultColWidth="11.85546875" defaultRowHeight="15.95" customHeight="1"/>
  <cols>
    <col min="1" max="1" width="30.5703125" style="8" customWidth="1"/>
    <col min="2" max="2" width="6.7109375" style="8" customWidth="1"/>
    <col min="3" max="3" width="9.7109375" style="8" bestFit="1" customWidth="1"/>
    <col min="4" max="4" width="6.7109375" style="8" customWidth="1"/>
    <col min="5" max="5" width="12.7109375" style="113" customWidth="1"/>
    <col min="6" max="6" width="12.7109375" style="113" hidden="1" customWidth="1"/>
    <col min="7" max="7" width="12.7109375" style="58" customWidth="1"/>
    <col min="8" max="8" width="12.7109375" style="64" customWidth="1"/>
    <col min="9" max="13" width="12.7109375" style="8" customWidth="1"/>
    <col min="14" max="18" width="12.7109375" style="8" hidden="1" customWidth="1"/>
    <col min="19" max="246" width="11.85546875" style="8"/>
    <col min="247" max="247" width="26.85546875" style="8" customWidth="1"/>
    <col min="248" max="249" width="12" style="8" customWidth="1"/>
    <col min="250" max="250" width="6.5703125" style="8" customWidth="1"/>
    <col min="251" max="262" width="12" style="8" customWidth="1"/>
    <col min="263" max="502" width="11.85546875" style="8"/>
    <col min="503" max="503" width="26.85546875" style="8" customWidth="1"/>
    <col min="504" max="505" width="12" style="8" customWidth="1"/>
    <col min="506" max="506" width="6.5703125" style="8" customWidth="1"/>
    <col min="507" max="518" width="12" style="8" customWidth="1"/>
    <col min="519" max="758" width="11.85546875" style="8"/>
    <col min="759" max="759" width="26.85546875" style="8" customWidth="1"/>
    <col min="760" max="761" width="12" style="8" customWidth="1"/>
    <col min="762" max="762" width="6.5703125" style="8" customWidth="1"/>
    <col min="763" max="774" width="12" style="8" customWidth="1"/>
    <col min="775" max="1014" width="11.85546875" style="8"/>
    <col min="1015" max="1015" width="26.85546875" style="8" customWidth="1"/>
    <col min="1016" max="1017" width="12" style="8" customWidth="1"/>
    <col min="1018" max="1018" width="6.5703125" style="8" customWidth="1"/>
    <col min="1019" max="1030" width="12" style="8" customWidth="1"/>
    <col min="1031" max="1270" width="11.85546875" style="8"/>
    <col min="1271" max="1271" width="26.85546875" style="8" customWidth="1"/>
    <col min="1272" max="1273" width="12" style="8" customWidth="1"/>
    <col min="1274" max="1274" width="6.5703125" style="8" customWidth="1"/>
    <col min="1275" max="1286" width="12" style="8" customWidth="1"/>
    <col min="1287" max="1526" width="11.85546875" style="8"/>
    <col min="1527" max="1527" width="26.85546875" style="8" customWidth="1"/>
    <col min="1528" max="1529" width="12" style="8" customWidth="1"/>
    <col min="1530" max="1530" width="6.5703125" style="8" customWidth="1"/>
    <col min="1531" max="1542" width="12" style="8" customWidth="1"/>
    <col min="1543" max="1782" width="11.85546875" style="8"/>
    <col min="1783" max="1783" width="26.85546875" style="8" customWidth="1"/>
    <col min="1784" max="1785" width="12" style="8" customWidth="1"/>
    <col min="1786" max="1786" width="6.5703125" style="8" customWidth="1"/>
    <col min="1787" max="1798" width="12" style="8" customWidth="1"/>
    <col min="1799" max="2038" width="11.85546875" style="8"/>
    <col min="2039" max="2039" width="26.85546875" style="8" customWidth="1"/>
    <col min="2040" max="2041" width="12" style="8" customWidth="1"/>
    <col min="2042" max="2042" width="6.5703125" style="8" customWidth="1"/>
    <col min="2043" max="2054" width="12" style="8" customWidth="1"/>
    <col min="2055" max="2294" width="11.85546875" style="8"/>
    <col min="2295" max="2295" width="26.85546875" style="8" customWidth="1"/>
    <col min="2296" max="2297" width="12" style="8" customWidth="1"/>
    <col min="2298" max="2298" width="6.5703125" style="8" customWidth="1"/>
    <col min="2299" max="2310" width="12" style="8" customWidth="1"/>
    <col min="2311" max="2550" width="11.85546875" style="8"/>
    <col min="2551" max="2551" width="26.85546875" style="8" customWidth="1"/>
    <col min="2552" max="2553" width="12" style="8" customWidth="1"/>
    <col min="2554" max="2554" width="6.5703125" style="8" customWidth="1"/>
    <col min="2555" max="2566" width="12" style="8" customWidth="1"/>
    <col min="2567" max="2806" width="11.85546875" style="8"/>
    <col min="2807" max="2807" width="26.85546875" style="8" customWidth="1"/>
    <col min="2808" max="2809" width="12" style="8" customWidth="1"/>
    <col min="2810" max="2810" width="6.5703125" style="8" customWidth="1"/>
    <col min="2811" max="2822" width="12" style="8" customWidth="1"/>
    <col min="2823" max="3062" width="11.85546875" style="8"/>
    <col min="3063" max="3063" width="26.85546875" style="8" customWidth="1"/>
    <col min="3064" max="3065" width="12" style="8" customWidth="1"/>
    <col min="3066" max="3066" width="6.5703125" style="8" customWidth="1"/>
    <col min="3067" max="3078" width="12" style="8" customWidth="1"/>
    <col min="3079" max="3318" width="11.85546875" style="8"/>
    <col min="3319" max="3319" width="26.85546875" style="8" customWidth="1"/>
    <col min="3320" max="3321" width="12" style="8" customWidth="1"/>
    <col min="3322" max="3322" width="6.5703125" style="8" customWidth="1"/>
    <col min="3323" max="3334" width="12" style="8" customWidth="1"/>
    <col min="3335" max="3574" width="11.85546875" style="8"/>
    <col min="3575" max="3575" width="26.85546875" style="8" customWidth="1"/>
    <col min="3576" max="3577" width="12" style="8" customWidth="1"/>
    <col min="3578" max="3578" width="6.5703125" style="8" customWidth="1"/>
    <col min="3579" max="3590" width="12" style="8" customWidth="1"/>
    <col min="3591" max="3830" width="11.85546875" style="8"/>
    <col min="3831" max="3831" width="26.85546875" style="8" customWidth="1"/>
    <col min="3832" max="3833" width="12" style="8" customWidth="1"/>
    <col min="3834" max="3834" width="6.5703125" style="8" customWidth="1"/>
    <col min="3835" max="3846" width="12" style="8" customWidth="1"/>
    <col min="3847" max="4086" width="11.85546875" style="8"/>
    <col min="4087" max="4087" width="26.85546875" style="8" customWidth="1"/>
    <col min="4088" max="4089" width="12" style="8" customWidth="1"/>
    <col min="4090" max="4090" width="6.5703125" style="8" customWidth="1"/>
    <col min="4091" max="4102" width="12" style="8" customWidth="1"/>
    <col min="4103" max="4342" width="11.85546875" style="8"/>
    <col min="4343" max="4343" width="26.85546875" style="8" customWidth="1"/>
    <col min="4344" max="4345" width="12" style="8" customWidth="1"/>
    <col min="4346" max="4346" width="6.5703125" style="8" customWidth="1"/>
    <col min="4347" max="4358" width="12" style="8" customWidth="1"/>
    <col min="4359" max="4598" width="11.85546875" style="8"/>
    <col min="4599" max="4599" width="26.85546875" style="8" customWidth="1"/>
    <col min="4600" max="4601" width="12" style="8" customWidth="1"/>
    <col min="4602" max="4602" width="6.5703125" style="8" customWidth="1"/>
    <col min="4603" max="4614" width="12" style="8" customWidth="1"/>
    <col min="4615" max="4854" width="11.85546875" style="8"/>
    <col min="4855" max="4855" width="26.85546875" style="8" customWidth="1"/>
    <col min="4856" max="4857" width="12" style="8" customWidth="1"/>
    <col min="4858" max="4858" width="6.5703125" style="8" customWidth="1"/>
    <col min="4859" max="4870" width="12" style="8" customWidth="1"/>
    <col min="4871" max="5110" width="11.85546875" style="8"/>
    <col min="5111" max="5111" width="26.85546875" style="8" customWidth="1"/>
    <col min="5112" max="5113" width="12" style="8" customWidth="1"/>
    <col min="5114" max="5114" width="6.5703125" style="8" customWidth="1"/>
    <col min="5115" max="5126" width="12" style="8" customWidth="1"/>
    <col min="5127" max="5366" width="11.85546875" style="8"/>
    <col min="5367" max="5367" width="26.85546875" style="8" customWidth="1"/>
    <col min="5368" max="5369" width="12" style="8" customWidth="1"/>
    <col min="5370" max="5370" width="6.5703125" style="8" customWidth="1"/>
    <col min="5371" max="5382" width="12" style="8" customWidth="1"/>
    <col min="5383" max="5622" width="11.85546875" style="8"/>
    <col min="5623" max="5623" width="26.85546875" style="8" customWidth="1"/>
    <col min="5624" max="5625" width="12" style="8" customWidth="1"/>
    <col min="5626" max="5626" width="6.5703125" style="8" customWidth="1"/>
    <col min="5627" max="5638" width="12" style="8" customWidth="1"/>
    <col min="5639" max="5878" width="11.85546875" style="8"/>
    <col min="5879" max="5879" width="26.85546875" style="8" customWidth="1"/>
    <col min="5880" max="5881" width="12" style="8" customWidth="1"/>
    <col min="5882" max="5882" width="6.5703125" style="8" customWidth="1"/>
    <col min="5883" max="5894" width="12" style="8" customWidth="1"/>
    <col min="5895" max="6134" width="11.85546875" style="8"/>
    <col min="6135" max="6135" width="26.85546875" style="8" customWidth="1"/>
    <col min="6136" max="6137" width="12" style="8" customWidth="1"/>
    <col min="6138" max="6138" width="6.5703125" style="8" customWidth="1"/>
    <col min="6139" max="6150" width="12" style="8" customWidth="1"/>
    <col min="6151" max="6390" width="11.85546875" style="8"/>
    <col min="6391" max="6391" width="26.85546875" style="8" customWidth="1"/>
    <col min="6392" max="6393" width="12" style="8" customWidth="1"/>
    <col min="6394" max="6394" width="6.5703125" style="8" customWidth="1"/>
    <col min="6395" max="6406" width="12" style="8" customWidth="1"/>
    <col min="6407" max="6646" width="11.85546875" style="8"/>
    <col min="6647" max="6647" width="26.85546875" style="8" customWidth="1"/>
    <col min="6648" max="6649" width="12" style="8" customWidth="1"/>
    <col min="6650" max="6650" width="6.5703125" style="8" customWidth="1"/>
    <col min="6651" max="6662" width="12" style="8" customWidth="1"/>
    <col min="6663" max="6902" width="11.85546875" style="8"/>
    <col min="6903" max="6903" width="26.85546875" style="8" customWidth="1"/>
    <col min="6904" max="6905" width="12" style="8" customWidth="1"/>
    <col min="6906" max="6906" width="6.5703125" style="8" customWidth="1"/>
    <col min="6907" max="6918" width="12" style="8" customWidth="1"/>
    <col min="6919" max="7158" width="11.85546875" style="8"/>
    <col min="7159" max="7159" width="26.85546875" style="8" customWidth="1"/>
    <col min="7160" max="7161" width="12" style="8" customWidth="1"/>
    <col min="7162" max="7162" width="6.5703125" style="8" customWidth="1"/>
    <col min="7163" max="7174" width="12" style="8" customWidth="1"/>
    <col min="7175" max="7414" width="11.85546875" style="8"/>
    <col min="7415" max="7415" width="26.85546875" style="8" customWidth="1"/>
    <col min="7416" max="7417" width="12" style="8" customWidth="1"/>
    <col min="7418" max="7418" width="6.5703125" style="8" customWidth="1"/>
    <col min="7419" max="7430" width="12" style="8" customWidth="1"/>
    <col min="7431" max="7670" width="11.85546875" style="8"/>
    <col min="7671" max="7671" width="26.85546875" style="8" customWidth="1"/>
    <col min="7672" max="7673" width="12" style="8" customWidth="1"/>
    <col min="7674" max="7674" width="6.5703125" style="8" customWidth="1"/>
    <col min="7675" max="7686" width="12" style="8" customWidth="1"/>
    <col min="7687" max="7926" width="11.85546875" style="8"/>
    <col min="7927" max="7927" width="26.85546875" style="8" customWidth="1"/>
    <col min="7928" max="7929" width="12" style="8" customWidth="1"/>
    <col min="7930" max="7930" width="6.5703125" style="8" customWidth="1"/>
    <col min="7931" max="7942" width="12" style="8" customWidth="1"/>
    <col min="7943" max="8182" width="11.85546875" style="8"/>
    <col min="8183" max="8183" width="26.85546875" style="8" customWidth="1"/>
    <col min="8184" max="8185" width="12" style="8" customWidth="1"/>
    <col min="8186" max="8186" width="6.5703125" style="8" customWidth="1"/>
    <col min="8187" max="8198" width="12" style="8" customWidth="1"/>
    <col min="8199" max="8438" width="11.85546875" style="8"/>
    <col min="8439" max="8439" width="26.85546875" style="8" customWidth="1"/>
    <col min="8440" max="8441" width="12" style="8" customWidth="1"/>
    <col min="8442" max="8442" width="6.5703125" style="8" customWidth="1"/>
    <col min="8443" max="8454" width="12" style="8" customWidth="1"/>
    <col min="8455" max="8694" width="11.85546875" style="8"/>
    <col min="8695" max="8695" width="26.85546875" style="8" customWidth="1"/>
    <col min="8696" max="8697" width="12" style="8" customWidth="1"/>
    <col min="8698" max="8698" width="6.5703125" style="8" customWidth="1"/>
    <col min="8699" max="8710" width="12" style="8" customWidth="1"/>
    <col min="8711" max="8950" width="11.85546875" style="8"/>
    <col min="8951" max="8951" width="26.85546875" style="8" customWidth="1"/>
    <col min="8952" max="8953" width="12" style="8" customWidth="1"/>
    <col min="8954" max="8954" width="6.5703125" style="8" customWidth="1"/>
    <col min="8955" max="8966" width="12" style="8" customWidth="1"/>
    <col min="8967" max="9206" width="11.85546875" style="8"/>
    <col min="9207" max="9207" width="26.85546875" style="8" customWidth="1"/>
    <col min="9208" max="9209" width="12" style="8" customWidth="1"/>
    <col min="9210" max="9210" width="6.5703125" style="8" customWidth="1"/>
    <col min="9211" max="9222" width="12" style="8" customWidth="1"/>
    <col min="9223" max="9462" width="11.85546875" style="8"/>
    <col min="9463" max="9463" width="26.85546875" style="8" customWidth="1"/>
    <col min="9464" max="9465" width="12" style="8" customWidth="1"/>
    <col min="9466" max="9466" width="6.5703125" style="8" customWidth="1"/>
    <col min="9467" max="9478" width="12" style="8" customWidth="1"/>
    <col min="9479" max="9718" width="11.85546875" style="8"/>
    <col min="9719" max="9719" width="26.85546875" style="8" customWidth="1"/>
    <col min="9720" max="9721" width="12" style="8" customWidth="1"/>
    <col min="9722" max="9722" width="6.5703125" style="8" customWidth="1"/>
    <col min="9723" max="9734" width="12" style="8" customWidth="1"/>
    <col min="9735" max="9974" width="11.85546875" style="8"/>
    <col min="9975" max="9975" width="26.85546875" style="8" customWidth="1"/>
    <col min="9976" max="9977" width="12" style="8" customWidth="1"/>
    <col min="9978" max="9978" width="6.5703125" style="8" customWidth="1"/>
    <col min="9979" max="9990" width="12" style="8" customWidth="1"/>
    <col min="9991" max="10230" width="11.85546875" style="8"/>
    <col min="10231" max="10231" width="26.85546875" style="8" customWidth="1"/>
    <col min="10232" max="10233" width="12" style="8" customWidth="1"/>
    <col min="10234" max="10234" width="6.5703125" style="8" customWidth="1"/>
    <col min="10235" max="10246" width="12" style="8" customWidth="1"/>
    <col min="10247" max="10486" width="11.85546875" style="8"/>
    <col min="10487" max="10487" width="26.85546875" style="8" customWidth="1"/>
    <col min="10488" max="10489" width="12" style="8" customWidth="1"/>
    <col min="10490" max="10490" width="6.5703125" style="8" customWidth="1"/>
    <col min="10491" max="10502" width="12" style="8" customWidth="1"/>
    <col min="10503" max="10742" width="11.85546875" style="8"/>
    <col min="10743" max="10743" width="26.85546875" style="8" customWidth="1"/>
    <col min="10744" max="10745" width="12" style="8" customWidth="1"/>
    <col min="10746" max="10746" width="6.5703125" style="8" customWidth="1"/>
    <col min="10747" max="10758" width="12" style="8" customWidth="1"/>
    <col min="10759" max="10998" width="11.85546875" style="8"/>
    <col min="10999" max="10999" width="26.85546875" style="8" customWidth="1"/>
    <col min="11000" max="11001" width="12" style="8" customWidth="1"/>
    <col min="11002" max="11002" width="6.5703125" style="8" customWidth="1"/>
    <col min="11003" max="11014" width="12" style="8" customWidth="1"/>
    <col min="11015" max="11254" width="11.85546875" style="8"/>
    <col min="11255" max="11255" width="26.85546875" style="8" customWidth="1"/>
    <col min="11256" max="11257" width="12" style="8" customWidth="1"/>
    <col min="11258" max="11258" width="6.5703125" style="8" customWidth="1"/>
    <col min="11259" max="11270" width="12" style="8" customWidth="1"/>
    <col min="11271" max="11510" width="11.85546875" style="8"/>
    <col min="11511" max="11511" width="26.85546875" style="8" customWidth="1"/>
    <col min="11512" max="11513" width="12" style="8" customWidth="1"/>
    <col min="11514" max="11514" width="6.5703125" style="8" customWidth="1"/>
    <col min="11515" max="11526" width="12" style="8" customWidth="1"/>
    <col min="11527" max="11766" width="11.85546875" style="8"/>
    <col min="11767" max="11767" width="26.85546875" style="8" customWidth="1"/>
    <col min="11768" max="11769" width="12" style="8" customWidth="1"/>
    <col min="11770" max="11770" width="6.5703125" style="8" customWidth="1"/>
    <col min="11771" max="11782" width="12" style="8" customWidth="1"/>
    <col min="11783" max="12022" width="11.85546875" style="8"/>
    <col min="12023" max="12023" width="26.85546875" style="8" customWidth="1"/>
    <col min="12024" max="12025" width="12" style="8" customWidth="1"/>
    <col min="12026" max="12026" width="6.5703125" style="8" customWidth="1"/>
    <col min="12027" max="12038" width="12" style="8" customWidth="1"/>
    <col min="12039" max="12278" width="11.85546875" style="8"/>
    <col min="12279" max="12279" width="26.85546875" style="8" customWidth="1"/>
    <col min="12280" max="12281" width="12" style="8" customWidth="1"/>
    <col min="12282" max="12282" width="6.5703125" style="8" customWidth="1"/>
    <col min="12283" max="12294" width="12" style="8" customWidth="1"/>
    <col min="12295" max="12534" width="11.85546875" style="8"/>
    <col min="12535" max="12535" width="26.85546875" style="8" customWidth="1"/>
    <col min="12536" max="12537" width="12" style="8" customWidth="1"/>
    <col min="12538" max="12538" width="6.5703125" style="8" customWidth="1"/>
    <col min="12539" max="12550" width="12" style="8" customWidth="1"/>
    <col min="12551" max="12790" width="11.85546875" style="8"/>
    <col min="12791" max="12791" width="26.85546875" style="8" customWidth="1"/>
    <col min="12792" max="12793" width="12" style="8" customWidth="1"/>
    <col min="12794" max="12794" width="6.5703125" style="8" customWidth="1"/>
    <col min="12795" max="12806" width="12" style="8" customWidth="1"/>
    <col min="12807" max="13046" width="11.85546875" style="8"/>
    <col min="13047" max="13047" width="26.85546875" style="8" customWidth="1"/>
    <col min="13048" max="13049" width="12" style="8" customWidth="1"/>
    <col min="13050" max="13050" width="6.5703125" style="8" customWidth="1"/>
    <col min="13051" max="13062" width="12" style="8" customWidth="1"/>
    <col min="13063" max="13302" width="11.85546875" style="8"/>
    <col min="13303" max="13303" width="26.85546875" style="8" customWidth="1"/>
    <col min="13304" max="13305" width="12" style="8" customWidth="1"/>
    <col min="13306" max="13306" width="6.5703125" style="8" customWidth="1"/>
    <col min="13307" max="13318" width="12" style="8" customWidth="1"/>
    <col min="13319" max="13558" width="11.85546875" style="8"/>
    <col min="13559" max="13559" width="26.85546875" style="8" customWidth="1"/>
    <col min="13560" max="13561" width="12" style="8" customWidth="1"/>
    <col min="13562" max="13562" width="6.5703125" style="8" customWidth="1"/>
    <col min="13563" max="13574" width="12" style="8" customWidth="1"/>
    <col min="13575" max="13814" width="11.85546875" style="8"/>
    <col min="13815" max="13815" width="26.85546875" style="8" customWidth="1"/>
    <col min="13816" max="13817" width="12" style="8" customWidth="1"/>
    <col min="13818" max="13818" width="6.5703125" style="8" customWidth="1"/>
    <col min="13819" max="13830" width="12" style="8" customWidth="1"/>
    <col min="13831" max="14070" width="11.85546875" style="8"/>
    <col min="14071" max="14071" width="26.85546875" style="8" customWidth="1"/>
    <col min="14072" max="14073" width="12" style="8" customWidth="1"/>
    <col min="14074" max="14074" width="6.5703125" style="8" customWidth="1"/>
    <col min="14075" max="14086" width="12" style="8" customWidth="1"/>
    <col min="14087" max="14326" width="11.85546875" style="8"/>
    <col min="14327" max="14327" width="26.85546875" style="8" customWidth="1"/>
    <col min="14328" max="14329" width="12" style="8" customWidth="1"/>
    <col min="14330" max="14330" width="6.5703125" style="8" customWidth="1"/>
    <col min="14331" max="14342" width="12" style="8" customWidth="1"/>
    <col min="14343" max="14582" width="11.85546875" style="8"/>
    <col min="14583" max="14583" width="26.85546875" style="8" customWidth="1"/>
    <col min="14584" max="14585" width="12" style="8" customWidth="1"/>
    <col min="14586" max="14586" width="6.5703125" style="8" customWidth="1"/>
    <col min="14587" max="14598" width="12" style="8" customWidth="1"/>
    <col min="14599" max="14838" width="11.85546875" style="8"/>
    <col min="14839" max="14839" width="26.85546875" style="8" customWidth="1"/>
    <col min="14840" max="14841" width="12" style="8" customWidth="1"/>
    <col min="14842" max="14842" width="6.5703125" style="8" customWidth="1"/>
    <col min="14843" max="14854" width="12" style="8" customWidth="1"/>
    <col min="14855" max="15094" width="11.85546875" style="8"/>
    <col min="15095" max="15095" width="26.85546875" style="8" customWidth="1"/>
    <col min="15096" max="15097" width="12" style="8" customWidth="1"/>
    <col min="15098" max="15098" width="6.5703125" style="8" customWidth="1"/>
    <col min="15099" max="15110" width="12" style="8" customWidth="1"/>
    <col min="15111" max="15350" width="11.85546875" style="8"/>
    <col min="15351" max="15351" width="26.85546875" style="8" customWidth="1"/>
    <col min="15352" max="15353" width="12" style="8" customWidth="1"/>
    <col min="15354" max="15354" width="6.5703125" style="8" customWidth="1"/>
    <col min="15355" max="15366" width="12" style="8" customWidth="1"/>
    <col min="15367" max="15606" width="11.85546875" style="8"/>
    <col min="15607" max="15607" width="26.85546875" style="8" customWidth="1"/>
    <col min="15608" max="15609" width="12" style="8" customWidth="1"/>
    <col min="15610" max="15610" width="6.5703125" style="8" customWidth="1"/>
    <col min="15611" max="15622" width="12" style="8" customWidth="1"/>
    <col min="15623" max="15862" width="11.85546875" style="8"/>
    <col min="15863" max="15863" width="26.85546875" style="8" customWidth="1"/>
    <col min="15864" max="15865" width="12" style="8" customWidth="1"/>
    <col min="15866" max="15866" width="6.5703125" style="8" customWidth="1"/>
    <col min="15867" max="15878" width="12" style="8" customWidth="1"/>
    <col min="15879" max="16118" width="11.85546875" style="8"/>
    <col min="16119" max="16119" width="26.85546875" style="8" customWidth="1"/>
    <col min="16120" max="16121" width="12" style="8" customWidth="1"/>
    <col min="16122" max="16122" width="6.5703125" style="8" customWidth="1"/>
    <col min="16123" max="16134" width="12" style="8" customWidth="1"/>
    <col min="16135" max="16384" width="11.85546875" style="8"/>
  </cols>
  <sheetData>
    <row r="1" spans="1:18" s="43" customFormat="1" ht="12.75">
      <c r="E1" s="106"/>
      <c r="F1" s="106"/>
      <c r="G1" s="52"/>
      <c r="H1" s="52"/>
    </row>
    <row r="2" spans="1:18" s="43" customFormat="1" ht="12.75">
      <c r="E2" s="106"/>
      <c r="F2" s="106"/>
      <c r="G2" s="52"/>
      <c r="H2" s="52"/>
    </row>
    <row r="3" spans="1:18" s="43" customFormat="1" ht="12.75">
      <c r="E3" s="106"/>
      <c r="F3" s="106"/>
      <c r="G3" s="52"/>
      <c r="H3" s="52"/>
    </row>
    <row r="4" spans="1:18" s="43" customFormat="1" ht="11.25" customHeight="1">
      <c r="D4" s="106"/>
      <c r="E4" s="52"/>
      <c r="F4" s="52"/>
      <c r="G4" s="52"/>
    </row>
    <row r="5" spans="1:18" s="43" customFormat="1" ht="12.75">
      <c r="D5" s="106"/>
      <c r="E5" s="52"/>
      <c r="F5" s="52"/>
      <c r="G5" s="52"/>
    </row>
    <row r="6" spans="1:18" s="43" customFormat="1" ht="12.75">
      <c r="D6" s="106"/>
      <c r="E6" s="52"/>
      <c r="F6" s="52"/>
      <c r="G6" s="52"/>
      <c r="H6" s="49"/>
      <c r="I6" s="48"/>
    </row>
    <row r="7" spans="1:18" s="43" customFormat="1" ht="31.5" customHeight="1">
      <c r="A7" s="150" t="s">
        <v>234</v>
      </c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</row>
    <row r="8" spans="1:18" s="43" customFormat="1" ht="21">
      <c r="A8" s="103">
        <f>FDR!A8</f>
        <v>44896</v>
      </c>
      <c r="B8" s="295">
        <f>FDR!B8</f>
        <v>44896</v>
      </c>
      <c r="C8" s="295"/>
      <c r="D8" s="295"/>
      <c r="E8" s="52"/>
      <c r="F8" s="52"/>
      <c r="G8" s="52"/>
    </row>
    <row r="9" spans="1:18" s="43" customFormat="1" ht="25.5" customHeight="1">
      <c r="A9" s="46" t="s">
        <v>235</v>
      </c>
      <c r="B9" s="46"/>
      <c r="C9" s="45"/>
      <c r="D9" s="107"/>
      <c r="E9" s="53"/>
      <c r="F9" s="53"/>
      <c r="G9" s="77"/>
      <c r="H9" s="44"/>
      <c r="I9" s="44"/>
      <c r="J9" s="44"/>
      <c r="K9" s="44"/>
      <c r="L9" s="44"/>
      <c r="O9" s="44"/>
    </row>
    <row r="10" spans="1:18" s="34" customFormat="1" ht="15">
      <c r="A10" s="42"/>
      <c r="B10" s="42"/>
      <c r="C10" s="42"/>
      <c r="D10" s="108"/>
      <c r="E10" s="54" t="s">
        <v>41</v>
      </c>
      <c r="F10" s="102" t="s">
        <v>224</v>
      </c>
      <c r="G10" s="204" t="s">
        <v>18</v>
      </c>
      <c r="H10" s="303" t="s">
        <v>113</v>
      </c>
      <c r="I10" s="301"/>
      <c r="J10" s="301"/>
      <c r="K10" s="301"/>
      <c r="L10" s="301"/>
      <c r="M10" s="324"/>
      <c r="N10" s="258"/>
      <c r="O10" s="258"/>
      <c r="P10" s="258"/>
      <c r="Q10" s="258"/>
      <c r="R10" s="259"/>
    </row>
    <row r="11" spans="1:18" s="34" customFormat="1" ht="15">
      <c r="A11" s="39" t="s">
        <v>48</v>
      </c>
      <c r="B11" s="39" t="s">
        <v>49</v>
      </c>
      <c r="C11" s="39" t="s">
        <v>50</v>
      </c>
      <c r="D11" s="109" t="s">
        <v>51</v>
      </c>
      <c r="E11" s="55" t="s">
        <v>52</v>
      </c>
      <c r="F11" s="95" t="s">
        <v>227</v>
      </c>
      <c r="G11" s="260" t="s">
        <v>226</v>
      </c>
      <c r="H11" s="323" t="s">
        <v>245</v>
      </c>
      <c r="I11" s="313"/>
      <c r="J11" s="313"/>
      <c r="K11" s="313"/>
      <c r="L11" s="313"/>
      <c r="M11" s="329"/>
      <c r="N11" s="313" t="s">
        <v>246</v>
      </c>
      <c r="O11" s="301"/>
      <c r="P11" s="301"/>
      <c r="Q11" s="301"/>
      <c r="R11" s="302"/>
    </row>
    <row r="12" spans="1:18" s="34" customFormat="1" ht="15">
      <c r="A12" s="39"/>
      <c r="B12" s="39"/>
      <c r="C12" s="39"/>
      <c r="D12" s="109"/>
      <c r="E12" s="55"/>
      <c r="F12" s="95"/>
      <c r="G12" s="148"/>
      <c r="H12" s="167" t="s">
        <v>118</v>
      </c>
      <c r="I12" s="75" t="s">
        <v>119</v>
      </c>
      <c r="J12" s="75" t="s">
        <v>120</v>
      </c>
      <c r="K12" s="75" t="s">
        <v>121</v>
      </c>
      <c r="L12" s="75" t="s">
        <v>122</v>
      </c>
      <c r="M12" s="172" t="s">
        <v>123</v>
      </c>
      <c r="N12" s="99" t="s">
        <v>123</v>
      </c>
      <c r="O12" s="75" t="s">
        <v>122</v>
      </c>
      <c r="P12" s="75" t="s">
        <v>124</v>
      </c>
      <c r="Q12" s="75" t="s">
        <v>121</v>
      </c>
      <c r="R12" s="75" t="s">
        <v>120</v>
      </c>
    </row>
    <row r="13" spans="1:18" s="34" customFormat="1" ht="30">
      <c r="A13" s="39"/>
      <c r="B13" s="39"/>
      <c r="C13" s="40"/>
      <c r="D13" s="109"/>
      <c r="E13" s="55"/>
      <c r="F13" s="95"/>
      <c r="G13" s="148"/>
      <c r="H13" s="168" t="s">
        <v>126</v>
      </c>
      <c r="I13" s="76" t="s">
        <v>127</v>
      </c>
      <c r="J13" s="76" t="s">
        <v>128</v>
      </c>
      <c r="K13" s="76" t="s">
        <v>296</v>
      </c>
      <c r="L13" s="80" t="s">
        <v>130</v>
      </c>
      <c r="M13" s="173" t="s">
        <v>131</v>
      </c>
      <c r="N13" s="171" t="s">
        <v>132</v>
      </c>
      <c r="O13" s="80" t="s">
        <v>133</v>
      </c>
      <c r="P13" s="80" t="s">
        <v>134</v>
      </c>
      <c r="Q13" s="80" t="s">
        <v>135</v>
      </c>
      <c r="R13" s="80" t="s">
        <v>136</v>
      </c>
    </row>
    <row r="14" spans="1:18" s="34" customFormat="1" ht="15">
      <c r="A14" s="38"/>
      <c r="B14" s="38"/>
      <c r="C14" s="38"/>
      <c r="D14" s="110"/>
      <c r="E14" s="56"/>
      <c r="F14" s="126">
        <f>(F15-D15)</f>
        <v>2</v>
      </c>
      <c r="G14" s="205">
        <f>(G33-E33)</f>
        <v>3</v>
      </c>
      <c r="H14" s="127">
        <f>(H15-E15)</f>
        <v>14</v>
      </c>
      <c r="I14" s="128">
        <f>(I15-E15)</f>
        <v>17</v>
      </c>
      <c r="J14" s="128">
        <f>(J15-E15)</f>
        <v>18</v>
      </c>
      <c r="K14" s="128">
        <f>(K15-E15)</f>
        <v>19</v>
      </c>
      <c r="L14" s="128">
        <f>(L15-E15)</f>
        <v>20</v>
      </c>
      <c r="M14" s="126">
        <f>(M15-E15)</f>
        <v>21</v>
      </c>
      <c r="N14" s="170">
        <f>(N33-E33)</f>
        <v>22</v>
      </c>
      <c r="O14" s="128">
        <f>(O33-E33)</f>
        <v>23</v>
      </c>
      <c r="P14" s="128">
        <f>(P33-E33)</f>
        <v>24</v>
      </c>
      <c r="Q14" s="128">
        <f>(Q33-E33)</f>
        <v>25</v>
      </c>
      <c r="R14" s="128">
        <f>(R33-E33)</f>
        <v>26</v>
      </c>
    </row>
    <row r="15" spans="1:18" s="34" customFormat="1" ht="24.95" customHeight="1">
      <c r="A15" s="138" t="str">
        <f>FDR!A15</f>
        <v>SALAM MAJU</v>
      </c>
      <c r="B15" s="138">
        <f>FDR!B15</f>
        <v>0</v>
      </c>
      <c r="C15" s="189" t="str">
        <f>FDR!C15</f>
        <v>KSMJ2226E</v>
      </c>
      <c r="D15" s="111">
        <f>FDR!D15</f>
        <v>44900</v>
      </c>
      <c r="E15" s="36">
        <f>FDR!E15</f>
        <v>44900</v>
      </c>
      <c r="F15" s="187">
        <f>D15+2</f>
        <v>44902</v>
      </c>
      <c r="G15" s="206">
        <f t="shared" ref="G15" si="0">E15+3</f>
        <v>44903</v>
      </c>
      <c r="H15" s="188">
        <f>E15+14</f>
        <v>44914</v>
      </c>
      <c r="I15" s="35">
        <f>E15+17</f>
        <v>44917</v>
      </c>
      <c r="J15" s="35">
        <f>E15+18</f>
        <v>44918</v>
      </c>
      <c r="K15" s="35">
        <f>E15+19</f>
        <v>44919</v>
      </c>
      <c r="L15" s="35">
        <f>E15+20</f>
        <v>44920</v>
      </c>
      <c r="M15" s="175">
        <f>E15+21</f>
        <v>44921</v>
      </c>
      <c r="N15" s="160">
        <f t="shared" ref="N15:N21" si="1">E15+22</f>
        <v>44922</v>
      </c>
      <c r="O15" s="35">
        <f t="shared" ref="O15:O21" si="2">E15+23</f>
        <v>44923</v>
      </c>
      <c r="P15" s="35">
        <f t="shared" ref="P15:P21" si="3">E15+24</f>
        <v>44924</v>
      </c>
      <c r="Q15" s="35">
        <f t="shared" ref="Q15:Q21" si="4">E15+25</f>
        <v>44925</v>
      </c>
      <c r="R15" s="35">
        <f t="shared" ref="R15:R21" si="5">E15+26</f>
        <v>44926</v>
      </c>
    </row>
    <row r="16" spans="1:18" s="34" customFormat="1" ht="24.95" customHeight="1">
      <c r="A16" s="138" t="str">
        <f>FDR!A16</f>
        <v>PERFECT 22</v>
      </c>
      <c r="B16" s="138" t="str">
        <f>FDR!B16</f>
        <v>PRFC</v>
      </c>
      <c r="C16" s="189" t="str">
        <f>FDR!C16</f>
        <v>P222252</v>
      </c>
      <c r="D16" s="111">
        <f>FDR!D16</f>
        <v>44901</v>
      </c>
      <c r="E16" s="36">
        <f>FDR!E16</f>
        <v>44901</v>
      </c>
      <c r="F16" s="187">
        <f t="shared" ref="F16:F29" si="6">D16+2</f>
        <v>44903</v>
      </c>
      <c r="G16" s="206">
        <f t="shared" ref="G16:G29" si="7">E16+3</f>
        <v>44904</v>
      </c>
      <c r="H16" s="188">
        <f t="shared" ref="H16:H29" si="8">E16+14</f>
        <v>44915</v>
      </c>
      <c r="I16" s="35">
        <f t="shared" ref="I16:I29" si="9">E16+17</f>
        <v>44918</v>
      </c>
      <c r="J16" s="35">
        <f t="shared" ref="J16:J29" si="10">E16+18</f>
        <v>44919</v>
      </c>
      <c r="K16" s="35">
        <f t="shared" ref="K16:K29" si="11">E16+19</f>
        <v>44920</v>
      </c>
      <c r="L16" s="35">
        <f t="shared" ref="L16:L29" si="12">E16+20</f>
        <v>44921</v>
      </c>
      <c r="M16" s="175">
        <f t="shared" ref="M16:M29" si="13">E16+21</f>
        <v>44922</v>
      </c>
      <c r="N16" s="160">
        <f t="shared" si="1"/>
        <v>44923</v>
      </c>
      <c r="O16" s="35">
        <f t="shared" si="2"/>
        <v>44924</v>
      </c>
      <c r="P16" s="35">
        <f t="shared" si="3"/>
        <v>44925</v>
      </c>
      <c r="Q16" s="35">
        <f t="shared" si="4"/>
        <v>44926</v>
      </c>
      <c r="R16" s="35">
        <f t="shared" si="5"/>
        <v>44927</v>
      </c>
    </row>
    <row r="17" spans="1:18" s="34" customFormat="1" ht="24.95" customHeight="1">
      <c r="A17" s="138" t="str">
        <f>FDR!A17</f>
        <v>MTT SAISUNEE</v>
      </c>
      <c r="B17" s="138" t="str">
        <f>FDR!B17</f>
        <v>MTSS</v>
      </c>
      <c r="C17" s="189" t="str">
        <f>FDR!C17</f>
        <v>22MS089E</v>
      </c>
      <c r="D17" s="111">
        <f>FDR!D17</f>
        <v>44907</v>
      </c>
      <c r="E17" s="36">
        <f>FDR!E17</f>
        <v>44907</v>
      </c>
      <c r="F17" s="187">
        <f t="shared" si="6"/>
        <v>44909</v>
      </c>
      <c r="G17" s="206">
        <f t="shared" si="7"/>
        <v>44910</v>
      </c>
      <c r="H17" s="188">
        <f t="shared" si="8"/>
        <v>44921</v>
      </c>
      <c r="I17" s="35">
        <f t="shared" si="9"/>
        <v>44924</v>
      </c>
      <c r="J17" s="35">
        <f t="shared" si="10"/>
        <v>44925</v>
      </c>
      <c r="K17" s="35">
        <f t="shared" si="11"/>
        <v>44926</v>
      </c>
      <c r="L17" s="35">
        <f t="shared" si="12"/>
        <v>44927</v>
      </c>
      <c r="M17" s="175">
        <f t="shared" si="13"/>
        <v>44928</v>
      </c>
      <c r="N17" s="160">
        <f t="shared" si="1"/>
        <v>44929</v>
      </c>
      <c r="O17" s="35">
        <f t="shared" si="2"/>
        <v>44930</v>
      </c>
      <c r="P17" s="35">
        <f t="shared" si="3"/>
        <v>44931</v>
      </c>
      <c r="Q17" s="35">
        <f t="shared" si="4"/>
        <v>44932</v>
      </c>
      <c r="R17" s="35">
        <f t="shared" si="5"/>
        <v>44933</v>
      </c>
    </row>
    <row r="18" spans="1:18" s="34" customFormat="1" ht="24.95" customHeight="1">
      <c r="A18" s="138" t="str">
        <f>FDR!A18</f>
        <v>PERFECT 22</v>
      </c>
      <c r="B18" s="138" t="str">
        <f>FDR!B18</f>
        <v>PRFC</v>
      </c>
      <c r="C18" s="189" t="str">
        <f>FDR!C18</f>
        <v>P222254</v>
      </c>
      <c r="D18" s="111">
        <f>FDR!D18</f>
        <v>44908</v>
      </c>
      <c r="E18" s="36">
        <f>FDR!E18</f>
        <v>44908</v>
      </c>
      <c r="F18" s="187">
        <f t="shared" si="6"/>
        <v>44910</v>
      </c>
      <c r="G18" s="206">
        <f t="shared" si="7"/>
        <v>44911</v>
      </c>
      <c r="H18" s="188">
        <f t="shared" si="8"/>
        <v>44922</v>
      </c>
      <c r="I18" s="35">
        <f t="shared" si="9"/>
        <v>44925</v>
      </c>
      <c r="J18" s="35">
        <f t="shared" si="10"/>
        <v>44926</v>
      </c>
      <c r="K18" s="35">
        <f t="shared" si="11"/>
        <v>44927</v>
      </c>
      <c r="L18" s="35">
        <f t="shared" si="12"/>
        <v>44928</v>
      </c>
      <c r="M18" s="175">
        <f t="shared" si="13"/>
        <v>44929</v>
      </c>
      <c r="N18" s="160">
        <f t="shared" si="1"/>
        <v>44930</v>
      </c>
      <c r="O18" s="35">
        <f t="shared" si="2"/>
        <v>44931</v>
      </c>
      <c r="P18" s="35">
        <f t="shared" si="3"/>
        <v>44932</v>
      </c>
      <c r="Q18" s="35">
        <f t="shared" si="4"/>
        <v>44933</v>
      </c>
      <c r="R18" s="35">
        <f t="shared" si="5"/>
        <v>44934</v>
      </c>
    </row>
    <row r="19" spans="1:18" s="34" customFormat="1" ht="24.95" customHeight="1">
      <c r="A19" s="138" t="str">
        <f>FDR!A19</f>
        <v>SALAM MAJU</v>
      </c>
      <c r="B19" s="138">
        <f>FDR!B19</f>
        <v>0</v>
      </c>
      <c r="C19" s="189" t="str">
        <f>FDR!C19</f>
        <v>KSMJ2227E</v>
      </c>
      <c r="D19" s="111">
        <f>FDR!D19</f>
        <v>44914</v>
      </c>
      <c r="E19" s="36">
        <f>FDR!E19</f>
        <v>44914</v>
      </c>
      <c r="F19" s="187">
        <f t="shared" si="6"/>
        <v>44916</v>
      </c>
      <c r="G19" s="206">
        <f t="shared" si="7"/>
        <v>44917</v>
      </c>
      <c r="H19" s="188">
        <f t="shared" si="8"/>
        <v>44928</v>
      </c>
      <c r="I19" s="35">
        <f t="shared" si="9"/>
        <v>44931</v>
      </c>
      <c r="J19" s="35">
        <f t="shared" si="10"/>
        <v>44932</v>
      </c>
      <c r="K19" s="35">
        <f t="shared" si="11"/>
        <v>44933</v>
      </c>
      <c r="L19" s="35">
        <f t="shared" si="12"/>
        <v>44934</v>
      </c>
      <c r="M19" s="175">
        <f t="shared" si="13"/>
        <v>44935</v>
      </c>
      <c r="N19" s="160">
        <f t="shared" si="1"/>
        <v>44936</v>
      </c>
      <c r="O19" s="35">
        <f t="shared" si="2"/>
        <v>44937</v>
      </c>
      <c r="P19" s="35">
        <f t="shared" si="3"/>
        <v>44938</v>
      </c>
      <c r="Q19" s="35">
        <f t="shared" si="4"/>
        <v>44939</v>
      </c>
      <c r="R19" s="35">
        <f t="shared" si="5"/>
        <v>44940</v>
      </c>
    </row>
    <row r="20" spans="1:18" s="34" customFormat="1" ht="24.95" customHeight="1">
      <c r="A20" s="138" t="str">
        <f>FDR!A20</f>
        <v>PERFECT 22</v>
      </c>
      <c r="B20" s="138" t="str">
        <f>FDR!B20</f>
        <v>PRFC</v>
      </c>
      <c r="C20" s="189" t="str">
        <f>FDR!C20</f>
        <v>P222256</v>
      </c>
      <c r="D20" s="111">
        <f>FDR!D20</f>
        <v>44915</v>
      </c>
      <c r="E20" s="36">
        <f>FDR!E20</f>
        <v>44915</v>
      </c>
      <c r="F20" s="187">
        <f t="shared" si="6"/>
        <v>44917</v>
      </c>
      <c r="G20" s="206">
        <f t="shared" si="7"/>
        <v>44918</v>
      </c>
      <c r="H20" s="188">
        <f t="shared" si="8"/>
        <v>44929</v>
      </c>
      <c r="I20" s="35">
        <f t="shared" si="9"/>
        <v>44932</v>
      </c>
      <c r="J20" s="35">
        <f t="shared" si="10"/>
        <v>44933</v>
      </c>
      <c r="K20" s="35">
        <f t="shared" si="11"/>
        <v>44934</v>
      </c>
      <c r="L20" s="35">
        <f t="shared" si="12"/>
        <v>44935</v>
      </c>
      <c r="M20" s="175">
        <f t="shared" si="13"/>
        <v>44936</v>
      </c>
      <c r="N20" s="160">
        <f t="shared" si="1"/>
        <v>44937</v>
      </c>
      <c r="O20" s="35">
        <f t="shared" si="2"/>
        <v>44938</v>
      </c>
      <c r="P20" s="35">
        <f t="shared" si="3"/>
        <v>44939</v>
      </c>
      <c r="Q20" s="35">
        <f t="shared" si="4"/>
        <v>44940</v>
      </c>
      <c r="R20" s="35">
        <f t="shared" si="5"/>
        <v>44941</v>
      </c>
    </row>
    <row r="21" spans="1:18" s="34" customFormat="1" ht="24.95" customHeight="1">
      <c r="A21" s="138" t="str">
        <f>FDR!A21</f>
        <v>MTT SAISUNEE</v>
      </c>
      <c r="B21" s="138" t="str">
        <f>FDR!B21</f>
        <v>MTSS</v>
      </c>
      <c r="C21" s="189" t="str">
        <f>FDR!C21</f>
        <v>22MS090E</v>
      </c>
      <c r="D21" s="111">
        <f>FDR!D21</f>
        <v>44921</v>
      </c>
      <c r="E21" s="36">
        <f>FDR!E21</f>
        <v>44921</v>
      </c>
      <c r="F21" s="187">
        <f t="shared" si="6"/>
        <v>44923</v>
      </c>
      <c r="G21" s="206">
        <f t="shared" si="7"/>
        <v>44924</v>
      </c>
      <c r="H21" s="188">
        <f t="shared" si="8"/>
        <v>44935</v>
      </c>
      <c r="I21" s="35">
        <f t="shared" si="9"/>
        <v>44938</v>
      </c>
      <c r="J21" s="35">
        <f t="shared" si="10"/>
        <v>44939</v>
      </c>
      <c r="K21" s="35">
        <f t="shared" si="11"/>
        <v>44940</v>
      </c>
      <c r="L21" s="35">
        <f t="shared" si="12"/>
        <v>44941</v>
      </c>
      <c r="M21" s="175">
        <f t="shared" si="13"/>
        <v>44942</v>
      </c>
      <c r="N21" s="160">
        <f t="shared" si="1"/>
        <v>44943</v>
      </c>
      <c r="O21" s="35">
        <f t="shared" si="2"/>
        <v>44944</v>
      </c>
      <c r="P21" s="35">
        <f t="shared" si="3"/>
        <v>44945</v>
      </c>
      <c r="Q21" s="35">
        <f t="shared" si="4"/>
        <v>44946</v>
      </c>
      <c r="R21" s="35">
        <f t="shared" si="5"/>
        <v>44947</v>
      </c>
    </row>
    <row r="22" spans="1:18" s="34" customFormat="1" ht="24.95" customHeight="1">
      <c r="A22" s="138" t="str">
        <f>FDR!A22</f>
        <v>PERFECT 22</v>
      </c>
      <c r="B22" s="138" t="str">
        <f>FDR!B22</f>
        <v>PRFC</v>
      </c>
      <c r="C22" s="189" t="str">
        <f>FDR!C22</f>
        <v>P222258</v>
      </c>
      <c r="D22" s="111">
        <f>FDR!D22</f>
        <v>44922</v>
      </c>
      <c r="E22" s="36">
        <f>FDR!E22</f>
        <v>44922</v>
      </c>
      <c r="F22" s="187">
        <f t="shared" si="6"/>
        <v>44924</v>
      </c>
      <c r="G22" s="206">
        <f t="shared" si="7"/>
        <v>44925</v>
      </c>
      <c r="H22" s="188">
        <f t="shared" si="8"/>
        <v>44936</v>
      </c>
      <c r="I22" s="35">
        <f t="shared" si="9"/>
        <v>44939</v>
      </c>
      <c r="J22" s="35">
        <f t="shared" si="10"/>
        <v>44940</v>
      </c>
      <c r="K22" s="35">
        <f t="shared" si="11"/>
        <v>44941</v>
      </c>
      <c r="L22" s="35">
        <f t="shared" si="12"/>
        <v>44942</v>
      </c>
      <c r="M22" s="175">
        <f t="shared" si="13"/>
        <v>44943</v>
      </c>
      <c r="N22" s="160">
        <f t="shared" ref="N22" si="14">E22+22</f>
        <v>44944</v>
      </c>
      <c r="O22" s="35">
        <f t="shared" ref="O22" si="15">E22+23</f>
        <v>44945</v>
      </c>
      <c r="P22" s="35">
        <f t="shared" ref="P22" si="16">E22+24</f>
        <v>44946</v>
      </c>
      <c r="Q22" s="35">
        <f t="shared" ref="Q22" si="17">E22+25</f>
        <v>44947</v>
      </c>
      <c r="R22" s="35">
        <f t="shared" ref="R22" si="18">E22+26</f>
        <v>44948</v>
      </c>
    </row>
    <row r="23" spans="1:18" s="34" customFormat="1" ht="24.95" customHeight="1">
      <c r="A23" s="138" t="str">
        <f>FDR!A23</f>
        <v>SALAM MAJU</v>
      </c>
      <c r="B23" s="138">
        <f>FDR!B23</f>
        <v>0</v>
      </c>
      <c r="C23" s="189" t="str">
        <f>FDR!C23</f>
        <v>KSMJ2228E</v>
      </c>
      <c r="D23" s="111">
        <f>FDR!D23</f>
        <v>44928</v>
      </c>
      <c r="E23" s="36">
        <f>FDR!E23</f>
        <v>44928</v>
      </c>
      <c r="F23" s="187">
        <f t="shared" si="6"/>
        <v>44930</v>
      </c>
      <c r="G23" s="206">
        <f t="shared" si="7"/>
        <v>44931</v>
      </c>
      <c r="H23" s="188">
        <f t="shared" si="8"/>
        <v>44942</v>
      </c>
      <c r="I23" s="35">
        <f t="shared" si="9"/>
        <v>44945</v>
      </c>
      <c r="J23" s="35">
        <f t="shared" si="10"/>
        <v>44946</v>
      </c>
      <c r="K23" s="35">
        <f t="shared" si="11"/>
        <v>44947</v>
      </c>
      <c r="L23" s="35">
        <f t="shared" si="12"/>
        <v>44948</v>
      </c>
      <c r="M23" s="175">
        <f t="shared" si="13"/>
        <v>44949</v>
      </c>
      <c r="N23" s="216">
        <f t="shared" ref="N23:N33" si="19">E23+22</f>
        <v>44950</v>
      </c>
      <c r="O23" s="215">
        <f t="shared" ref="O23:O33" si="20">E23+23</f>
        <v>44951</v>
      </c>
      <c r="P23" s="215">
        <f t="shared" ref="P23:P33" si="21">E23+24</f>
        <v>44952</v>
      </c>
      <c r="Q23" s="215">
        <f t="shared" ref="Q23:Q33" si="22">E23+25</f>
        <v>44953</v>
      </c>
      <c r="R23" s="215">
        <f t="shared" ref="R23:R33" si="23">E23+26</f>
        <v>44954</v>
      </c>
    </row>
    <row r="24" spans="1:18" s="34" customFormat="1" ht="24.95" customHeight="1">
      <c r="A24" s="138" t="str">
        <f>FDR!A24</f>
        <v>PERFECT 22</v>
      </c>
      <c r="B24" s="138" t="str">
        <f>FDR!B24</f>
        <v>PRFC</v>
      </c>
      <c r="C24" s="189" t="str">
        <f>FDR!C24</f>
        <v>P222260</v>
      </c>
      <c r="D24" s="111">
        <f>FDR!D24</f>
        <v>44929</v>
      </c>
      <c r="E24" s="36">
        <f>FDR!E24</f>
        <v>44929</v>
      </c>
      <c r="F24" s="187">
        <f t="shared" si="6"/>
        <v>44931</v>
      </c>
      <c r="G24" s="206">
        <f t="shared" si="7"/>
        <v>44932</v>
      </c>
      <c r="H24" s="188">
        <f t="shared" si="8"/>
        <v>44943</v>
      </c>
      <c r="I24" s="35">
        <f t="shared" si="9"/>
        <v>44946</v>
      </c>
      <c r="J24" s="35">
        <f t="shared" si="10"/>
        <v>44947</v>
      </c>
      <c r="K24" s="35">
        <f t="shared" si="11"/>
        <v>44948</v>
      </c>
      <c r="L24" s="35">
        <f t="shared" si="12"/>
        <v>44949</v>
      </c>
      <c r="M24" s="175">
        <f t="shared" si="13"/>
        <v>44950</v>
      </c>
      <c r="N24" s="249">
        <f t="shared" ref="N24:N25" si="24">E24+22</f>
        <v>44951</v>
      </c>
      <c r="O24" s="250">
        <f t="shared" ref="O24:O25" si="25">E24+23</f>
        <v>44952</v>
      </c>
      <c r="P24" s="215">
        <f t="shared" ref="P24:P25" si="26">E24+24</f>
        <v>44953</v>
      </c>
      <c r="Q24" s="215">
        <f t="shared" ref="Q24:Q25" si="27">E24+25</f>
        <v>44954</v>
      </c>
      <c r="R24" s="212">
        <f t="shared" ref="R24:R25" si="28">E24+26</f>
        <v>44955</v>
      </c>
    </row>
    <row r="25" spans="1:18" s="34" customFormat="1" ht="24.95" customHeight="1">
      <c r="A25" s="138" t="str">
        <f>FDR!A25</f>
        <v>MTT SAISUNEE</v>
      </c>
      <c r="B25" s="138" t="str">
        <f>FDR!B25</f>
        <v>MTSS</v>
      </c>
      <c r="C25" s="189" t="str">
        <f>FDR!C25</f>
        <v>23MS091E</v>
      </c>
      <c r="D25" s="111">
        <f>FDR!D25</f>
        <v>44935</v>
      </c>
      <c r="E25" s="36">
        <f>FDR!E25</f>
        <v>44935</v>
      </c>
      <c r="F25" s="187">
        <f t="shared" si="6"/>
        <v>44937</v>
      </c>
      <c r="G25" s="206">
        <f t="shared" si="7"/>
        <v>44938</v>
      </c>
      <c r="H25" s="188">
        <f t="shared" si="8"/>
        <v>44949</v>
      </c>
      <c r="I25" s="35">
        <f t="shared" si="9"/>
        <v>44952</v>
      </c>
      <c r="J25" s="35">
        <f t="shared" si="10"/>
        <v>44953</v>
      </c>
      <c r="K25" s="35">
        <f t="shared" si="11"/>
        <v>44954</v>
      </c>
      <c r="L25" s="35">
        <f t="shared" si="12"/>
        <v>44955</v>
      </c>
      <c r="M25" s="175">
        <f t="shared" si="13"/>
        <v>44956</v>
      </c>
      <c r="N25" s="160">
        <f t="shared" si="24"/>
        <v>44957</v>
      </c>
      <c r="O25" s="35">
        <f t="shared" si="25"/>
        <v>44958</v>
      </c>
      <c r="P25" s="35">
        <f t="shared" si="26"/>
        <v>44959</v>
      </c>
      <c r="Q25" s="35">
        <f t="shared" si="27"/>
        <v>44960</v>
      </c>
      <c r="R25" s="35">
        <f t="shared" si="28"/>
        <v>44961</v>
      </c>
    </row>
    <row r="26" spans="1:18" s="34" customFormat="1" ht="24.95" customHeight="1">
      <c r="A26" s="138" t="str">
        <f>FDR!A26</f>
        <v>PERFECT 22</v>
      </c>
      <c r="B26" s="138" t="str">
        <f>FDR!B26</f>
        <v>PRFC</v>
      </c>
      <c r="C26" s="189" t="str">
        <f>FDR!C26</f>
        <v>P222262</v>
      </c>
      <c r="D26" s="111">
        <f>FDR!D26</f>
        <v>44936</v>
      </c>
      <c r="E26" s="36">
        <f>FDR!E26</f>
        <v>44936</v>
      </c>
      <c r="F26" s="187">
        <f t="shared" si="6"/>
        <v>44938</v>
      </c>
      <c r="G26" s="206">
        <f t="shared" si="7"/>
        <v>44939</v>
      </c>
      <c r="H26" s="188">
        <f t="shared" si="8"/>
        <v>44950</v>
      </c>
      <c r="I26" s="35">
        <f t="shared" si="9"/>
        <v>44953</v>
      </c>
      <c r="J26" s="35">
        <f t="shared" si="10"/>
        <v>44954</v>
      </c>
      <c r="K26" s="35">
        <f t="shared" si="11"/>
        <v>44955</v>
      </c>
      <c r="L26" s="35">
        <f t="shared" si="12"/>
        <v>44956</v>
      </c>
      <c r="M26" s="175">
        <f t="shared" si="13"/>
        <v>44957</v>
      </c>
      <c r="N26" s="160">
        <f t="shared" si="19"/>
        <v>44958</v>
      </c>
      <c r="O26" s="35">
        <f t="shared" si="20"/>
        <v>44959</v>
      </c>
      <c r="P26" s="35">
        <f t="shared" si="21"/>
        <v>44960</v>
      </c>
      <c r="Q26" s="35">
        <f t="shared" si="22"/>
        <v>44961</v>
      </c>
      <c r="R26" s="35">
        <f t="shared" si="23"/>
        <v>44962</v>
      </c>
    </row>
    <row r="27" spans="1:18" s="34" customFormat="1" ht="24.95" customHeight="1">
      <c r="A27" s="138" t="str">
        <f>FDR!A27</f>
        <v>SALAM MAJU</v>
      </c>
      <c r="B27" s="138">
        <f>FDR!B27</f>
        <v>0</v>
      </c>
      <c r="C27" s="189" t="str">
        <f>FDR!C27</f>
        <v>KSMJ2229E</v>
      </c>
      <c r="D27" s="111">
        <f>FDR!D27</f>
        <v>44942</v>
      </c>
      <c r="E27" s="36">
        <f>FDR!E27</f>
        <v>44942</v>
      </c>
      <c r="F27" s="187">
        <f t="shared" si="6"/>
        <v>44944</v>
      </c>
      <c r="G27" s="206">
        <f t="shared" si="7"/>
        <v>44945</v>
      </c>
      <c r="H27" s="188">
        <f t="shared" si="8"/>
        <v>44956</v>
      </c>
      <c r="I27" s="35">
        <f t="shared" si="9"/>
        <v>44959</v>
      </c>
      <c r="J27" s="35">
        <f t="shared" si="10"/>
        <v>44960</v>
      </c>
      <c r="K27" s="35">
        <f t="shared" si="11"/>
        <v>44961</v>
      </c>
      <c r="L27" s="35">
        <f t="shared" si="12"/>
        <v>44962</v>
      </c>
      <c r="M27" s="175">
        <f t="shared" si="13"/>
        <v>44963</v>
      </c>
      <c r="N27" s="160">
        <f t="shared" si="19"/>
        <v>44964</v>
      </c>
      <c r="O27" s="35">
        <f t="shared" si="20"/>
        <v>44965</v>
      </c>
      <c r="P27" s="35">
        <f t="shared" si="21"/>
        <v>44966</v>
      </c>
      <c r="Q27" s="35">
        <f t="shared" si="22"/>
        <v>44967</v>
      </c>
      <c r="R27" s="35">
        <f t="shared" si="23"/>
        <v>44968</v>
      </c>
    </row>
    <row r="28" spans="1:18" s="34" customFormat="1" ht="24.95" customHeight="1">
      <c r="A28" s="138" t="str">
        <f>FDR!A28</f>
        <v>PERFECT 22</v>
      </c>
      <c r="B28" s="138" t="str">
        <f>FDR!B28</f>
        <v>PRFC</v>
      </c>
      <c r="C28" s="189" t="str">
        <f>FDR!C28</f>
        <v>P222264</v>
      </c>
      <c r="D28" s="111">
        <f>FDR!D28</f>
        <v>44943</v>
      </c>
      <c r="E28" s="36">
        <f>FDR!E28</f>
        <v>44943</v>
      </c>
      <c r="F28" s="187">
        <f t="shared" si="6"/>
        <v>44945</v>
      </c>
      <c r="G28" s="206">
        <f t="shared" si="7"/>
        <v>44946</v>
      </c>
      <c r="H28" s="188">
        <f t="shared" si="8"/>
        <v>44957</v>
      </c>
      <c r="I28" s="35">
        <f t="shared" si="9"/>
        <v>44960</v>
      </c>
      <c r="J28" s="35">
        <f t="shared" si="10"/>
        <v>44961</v>
      </c>
      <c r="K28" s="35">
        <f t="shared" si="11"/>
        <v>44962</v>
      </c>
      <c r="L28" s="35">
        <f t="shared" si="12"/>
        <v>44963</v>
      </c>
      <c r="M28" s="175">
        <f t="shared" si="13"/>
        <v>44964</v>
      </c>
      <c r="N28" s="160">
        <f t="shared" si="19"/>
        <v>44965</v>
      </c>
      <c r="O28" s="35">
        <f t="shared" si="20"/>
        <v>44966</v>
      </c>
      <c r="P28" s="35">
        <f t="shared" si="21"/>
        <v>44967</v>
      </c>
      <c r="Q28" s="35">
        <f t="shared" si="22"/>
        <v>44968</v>
      </c>
      <c r="R28" s="35">
        <f t="shared" si="23"/>
        <v>44969</v>
      </c>
    </row>
    <row r="29" spans="1:18" s="34" customFormat="1" ht="24.95" customHeight="1">
      <c r="A29" s="138" t="str">
        <f>FDR!A29</f>
        <v>MTT SAISUNEE</v>
      </c>
      <c r="B29" s="138" t="str">
        <f>FDR!B29</f>
        <v>MTSS</v>
      </c>
      <c r="C29" s="189" t="str">
        <f>FDR!C29</f>
        <v>23MS092E</v>
      </c>
      <c r="D29" s="111">
        <f>FDR!D29</f>
        <v>44949</v>
      </c>
      <c r="E29" s="36">
        <f>FDR!E29</f>
        <v>44949</v>
      </c>
      <c r="F29" s="187">
        <f t="shared" si="6"/>
        <v>44951</v>
      </c>
      <c r="G29" s="206">
        <f t="shared" si="7"/>
        <v>44952</v>
      </c>
      <c r="H29" s="188">
        <f t="shared" si="8"/>
        <v>44963</v>
      </c>
      <c r="I29" s="35">
        <f t="shared" si="9"/>
        <v>44966</v>
      </c>
      <c r="J29" s="35">
        <f t="shared" si="10"/>
        <v>44967</v>
      </c>
      <c r="K29" s="35">
        <f t="shared" si="11"/>
        <v>44968</v>
      </c>
      <c r="L29" s="35">
        <f t="shared" si="12"/>
        <v>44969</v>
      </c>
      <c r="M29" s="175">
        <f t="shared" si="13"/>
        <v>44970</v>
      </c>
      <c r="N29" s="160">
        <f t="shared" ref="N29:N32" si="29">E29+22</f>
        <v>44971</v>
      </c>
      <c r="O29" s="35">
        <f t="shared" ref="O29:O32" si="30">E29+23</f>
        <v>44972</v>
      </c>
      <c r="P29" s="35">
        <f t="shared" ref="P29:P32" si="31">E29+24</f>
        <v>44973</v>
      </c>
      <c r="Q29" s="35">
        <f t="shared" ref="Q29:Q32" si="32">E29+25</f>
        <v>44974</v>
      </c>
      <c r="R29" s="35">
        <f t="shared" ref="R29:R32" si="33">E29+26</f>
        <v>44975</v>
      </c>
    </row>
    <row r="30" spans="1:18" s="34" customFormat="1" ht="24.95" hidden="1" customHeight="1">
      <c r="A30" s="138">
        <f>FDR!A31</f>
        <v>0</v>
      </c>
      <c r="B30" s="138">
        <f>FDR!B31</f>
        <v>0</v>
      </c>
      <c r="C30" s="189">
        <f>FDR!C31</f>
        <v>0</v>
      </c>
      <c r="D30" s="231">
        <f>FDR!D31</f>
        <v>0</v>
      </c>
      <c r="E30" s="232">
        <f>FDR!E31</f>
        <v>0</v>
      </c>
      <c r="F30" s="207" t="s">
        <v>228</v>
      </c>
      <c r="G30" s="206">
        <f t="shared" ref="G30:G32" si="34">E30+3</f>
        <v>3</v>
      </c>
      <c r="H30" s="188">
        <f t="shared" ref="H30:H33" si="35">E30+14</f>
        <v>14</v>
      </c>
      <c r="I30" s="35">
        <f t="shared" ref="I30:I33" si="36">E30+17</f>
        <v>17</v>
      </c>
      <c r="J30" s="35">
        <f t="shared" ref="J30:J33" si="37">E30+18</f>
        <v>18</v>
      </c>
      <c r="K30" s="35">
        <f t="shared" ref="K30:K33" si="38">E30+19</f>
        <v>19</v>
      </c>
      <c r="L30" s="35">
        <f t="shared" ref="L30:L33" si="39">E30+20</f>
        <v>20</v>
      </c>
      <c r="M30" s="175">
        <f t="shared" ref="M30:M33" si="40">E30+21</f>
        <v>21</v>
      </c>
      <c r="N30" s="160">
        <f t="shared" si="29"/>
        <v>22</v>
      </c>
      <c r="O30" s="35">
        <f t="shared" si="30"/>
        <v>23</v>
      </c>
      <c r="P30" s="35">
        <f t="shared" si="31"/>
        <v>24</v>
      </c>
      <c r="Q30" s="35">
        <f t="shared" si="32"/>
        <v>25</v>
      </c>
      <c r="R30" s="35">
        <f t="shared" si="33"/>
        <v>26</v>
      </c>
    </row>
    <row r="31" spans="1:18" s="34" customFormat="1" ht="24.95" hidden="1" customHeight="1">
      <c r="A31" s="138">
        <f>FDR!A32</f>
        <v>0</v>
      </c>
      <c r="B31" s="138">
        <f>FDR!B32</f>
        <v>0</v>
      </c>
      <c r="C31" s="189">
        <f>FDR!C32</f>
        <v>0</v>
      </c>
      <c r="D31" s="231">
        <f>FDR!D32</f>
        <v>0</v>
      </c>
      <c r="E31" s="232">
        <f>FDR!E32</f>
        <v>0</v>
      </c>
      <c r="F31" s="207" t="s">
        <v>228</v>
      </c>
      <c r="G31" s="206">
        <f t="shared" si="34"/>
        <v>3</v>
      </c>
      <c r="H31" s="188">
        <f t="shared" si="35"/>
        <v>14</v>
      </c>
      <c r="I31" s="35">
        <f t="shared" si="36"/>
        <v>17</v>
      </c>
      <c r="J31" s="35">
        <f t="shared" si="37"/>
        <v>18</v>
      </c>
      <c r="K31" s="35">
        <f t="shared" si="38"/>
        <v>19</v>
      </c>
      <c r="L31" s="35">
        <f t="shared" si="39"/>
        <v>20</v>
      </c>
      <c r="M31" s="175">
        <f t="shared" si="40"/>
        <v>21</v>
      </c>
      <c r="N31" s="160">
        <f t="shared" si="29"/>
        <v>22</v>
      </c>
      <c r="O31" s="35">
        <f t="shared" si="30"/>
        <v>23</v>
      </c>
      <c r="P31" s="35">
        <f t="shared" si="31"/>
        <v>24</v>
      </c>
      <c r="Q31" s="35">
        <f t="shared" si="32"/>
        <v>25</v>
      </c>
      <c r="R31" s="35">
        <f t="shared" si="33"/>
        <v>26</v>
      </c>
    </row>
    <row r="32" spans="1:18" s="34" customFormat="1" ht="24.95" hidden="1" customHeight="1">
      <c r="A32" s="138"/>
      <c r="B32" s="138"/>
      <c r="C32" s="189"/>
      <c r="D32" s="231"/>
      <c r="E32" s="232"/>
      <c r="F32" s="207" t="s">
        <v>228</v>
      </c>
      <c r="G32" s="206">
        <f t="shared" si="34"/>
        <v>3</v>
      </c>
      <c r="H32" s="188">
        <f t="shared" si="35"/>
        <v>14</v>
      </c>
      <c r="I32" s="35">
        <f t="shared" si="36"/>
        <v>17</v>
      </c>
      <c r="J32" s="35">
        <f t="shared" si="37"/>
        <v>18</v>
      </c>
      <c r="K32" s="35">
        <f t="shared" si="38"/>
        <v>19</v>
      </c>
      <c r="L32" s="35">
        <f t="shared" si="39"/>
        <v>20</v>
      </c>
      <c r="M32" s="175">
        <f t="shared" si="40"/>
        <v>21</v>
      </c>
      <c r="N32" s="160">
        <f t="shared" si="29"/>
        <v>22</v>
      </c>
      <c r="O32" s="35">
        <f t="shared" si="30"/>
        <v>23</v>
      </c>
      <c r="P32" s="35">
        <f t="shared" si="31"/>
        <v>24</v>
      </c>
      <c r="Q32" s="35">
        <f t="shared" si="32"/>
        <v>25</v>
      </c>
      <c r="R32" s="35">
        <f t="shared" si="33"/>
        <v>26</v>
      </c>
    </row>
    <row r="33" spans="1:18" s="34" customFormat="1" ht="24.95" hidden="1" customHeight="1">
      <c r="A33" s="138">
        <f>FDR!A34</f>
        <v>0</v>
      </c>
      <c r="B33" s="138">
        <f>FDR!B34</f>
        <v>0</v>
      </c>
      <c r="C33" s="189">
        <f>FDR!C34</f>
        <v>0</v>
      </c>
      <c r="D33" s="231">
        <f>FDR!D34</f>
        <v>0</v>
      </c>
      <c r="E33" s="232">
        <f>FDR!E34</f>
        <v>0</v>
      </c>
      <c r="F33" s="208" t="s">
        <v>228</v>
      </c>
      <c r="G33" s="206">
        <f t="shared" ref="G33" si="41">E33+3</f>
        <v>3</v>
      </c>
      <c r="H33" s="188">
        <f t="shared" si="35"/>
        <v>14</v>
      </c>
      <c r="I33" s="35">
        <f t="shared" si="36"/>
        <v>17</v>
      </c>
      <c r="J33" s="35">
        <f t="shared" si="37"/>
        <v>18</v>
      </c>
      <c r="K33" s="35">
        <f t="shared" si="38"/>
        <v>19</v>
      </c>
      <c r="L33" s="35">
        <f t="shared" si="39"/>
        <v>20</v>
      </c>
      <c r="M33" s="175">
        <f t="shared" si="40"/>
        <v>21</v>
      </c>
      <c r="N33" s="160">
        <f t="shared" si="19"/>
        <v>22</v>
      </c>
      <c r="O33" s="35">
        <f t="shared" si="20"/>
        <v>23</v>
      </c>
      <c r="P33" s="35">
        <f t="shared" si="21"/>
        <v>24</v>
      </c>
      <c r="Q33" s="35">
        <f t="shared" si="22"/>
        <v>25</v>
      </c>
      <c r="R33" s="35">
        <f t="shared" si="23"/>
        <v>26</v>
      </c>
    </row>
    <row r="34" spans="1:18" s="27" customFormat="1" ht="15">
      <c r="A34" s="33" t="str">
        <f>FDR!A35</f>
        <v>* ABOVE SCHEDULES ARE SUBJECT TO CHANGE WITH/WITHOUT PRIOR NOTICE</v>
      </c>
      <c r="B34" s="33"/>
      <c r="C34" s="30"/>
      <c r="D34" s="30"/>
      <c r="E34" s="112"/>
      <c r="F34" s="112"/>
      <c r="G34" s="57"/>
      <c r="H34" s="57"/>
      <c r="I34" s="50"/>
      <c r="J34" s="51"/>
      <c r="K34" s="51"/>
      <c r="L34" s="51"/>
      <c r="M34" s="51"/>
      <c r="N34" s="51"/>
      <c r="O34" s="51"/>
      <c r="P34" s="51"/>
      <c r="Q34" s="51"/>
      <c r="R34" s="51"/>
    </row>
    <row r="35" spans="1:18" ht="15">
      <c r="A35" s="24" t="str">
        <f>FDR!A36</f>
        <v>*** VESSEL HAVE FULLY BOOKED / SUBJECT TO ROLL OVER ANY CARGO / SUBJECT TO REJECT ANY NEW BOOKING</v>
      </c>
      <c r="B35" s="24"/>
      <c r="C35" s="27"/>
      <c r="D35" s="27"/>
      <c r="H35" s="78"/>
      <c r="I35" s="50"/>
      <c r="J35" s="51"/>
      <c r="K35" s="51"/>
      <c r="L35" s="51"/>
      <c r="M35" s="51"/>
      <c r="N35" s="51"/>
      <c r="O35" s="51"/>
      <c r="P35" s="51"/>
      <c r="Q35" s="51"/>
      <c r="R35" s="51"/>
    </row>
    <row r="36" spans="1:18" ht="15">
      <c r="A36" s="30"/>
      <c r="B36" s="30"/>
      <c r="C36" s="27"/>
      <c r="D36" s="27"/>
      <c r="H36" s="78"/>
      <c r="I36" s="27"/>
      <c r="J36" s="30"/>
      <c r="K36" s="27"/>
      <c r="L36" s="27"/>
    </row>
    <row r="37" spans="1:18" ht="15">
      <c r="A37" s="24" t="str">
        <f>FDR!A38</f>
        <v>Closing Time : EVERY SUN @ 0100HRS / THU @ 0100HRS</v>
      </c>
      <c r="B37" s="29"/>
      <c r="C37" s="27"/>
      <c r="D37" s="27"/>
    </row>
    <row r="38" spans="1:18" ht="15">
      <c r="A38" s="29"/>
      <c r="B38" s="29"/>
      <c r="C38" s="27"/>
      <c r="D38" s="27"/>
    </row>
    <row r="39" spans="1:18" ht="15">
      <c r="A39" s="65" t="s">
        <v>64</v>
      </c>
      <c r="B39" s="29"/>
      <c r="C39" s="27"/>
      <c r="D39" s="27"/>
    </row>
    <row r="40" spans="1:18" ht="15">
      <c r="A40" s="66" t="s">
        <v>240</v>
      </c>
      <c r="B40" s="28"/>
      <c r="C40" s="27"/>
      <c r="D40" s="27"/>
    </row>
    <row r="41" spans="1:18" ht="15">
      <c r="A41" s="66"/>
      <c r="B41" s="28"/>
      <c r="C41" s="27"/>
      <c r="D41" s="27"/>
    </row>
    <row r="42" spans="1:18" ht="15">
      <c r="A42" s="13"/>
      <c r="B42" s="13"/>
      <c r="C42" s="13"/>
      <c r="D42" s="13"/>
      <c r="E42" s="114"/>
      <c r="F42" s="114"/>
      <c r="G42" s="59"/>
      <c r="H42" s="59"/>
      <c r="I42" s="13"/>
      <c r="J42" s="13"/>
      <c r="K42" s="13"/>
      <c r="L42" s="13"/>
      <c r="M42" s="13"/>
      <c r="P42" s="13"/>
    </row>
    <row r="43" spans="1:18" ht="19.7" customHeight="1">
      <c r="A43" s="25" t="str">
        <f>'KCM2 NB'!A44</f>
        <v xml:space="preserve">T.S. Container Lines (M) Sdn Bhd  </v>
      </c>
      <c r="B43" s="11"/>
      <c r="C43" s="10"/>
      <c r="D43" s="10"/>
      <c r="E43" s="115"/>
      <c r="F43" s="115"/>
      <c r="G43" s="60"/>
      <c r="H43" s="59"/>
      <c r="I43" s="13"/>
      <c r="J43" s="13"/>
      <c r="K43" s="13"/>
      <c r="L43" s="13"/>
      <c r="M43" s="13"/>
      <c r="P43" s="13"/>
    </row>
    <row r="44" spans="1:18" ht="15">
      <c r="A44" s="11" t="str">
        <f>'KCM2 NB'!A45</f>
        <v>Suite 11.05, 11TH Floor, MWE Plaza,</v>
      </c>
      <c r="B44" s="11"/>
      <c r="C44" s="10"/>
      <c r="E44" s="116" t="str">
        <f>'KCM2 NB'!E45</f>
        <v xml:space="preserve">BOOKING PLEASE EMAIL TO </v>
      </c>
      <c r="F44" s="116"/>
      <c r="G44" s="61"/>
      <c r="H44" s="62"/>
      <c r="I44" s="13"/>
      <c r="J44" s="13"/>
      <c r="K44" s="13"/>
      <c r="L44" s="13"/>
      <c r="M44" s="13"/>
      <c r="P44" s="13"/>
    </row>
    <row r="45" spans="1:18" ht="15">
      <c r="A45" s="11" t="str">
        <f>'KCM2 NB'!A46</f>
        <v xml:space="preserve">No. 8, Lebuh Farquhar, </v>
      </c>
      <c r="B45" s="11"/>
      <c r="C45" s="24"/>
      <c r="E45" s="116" t="str">
        <f>'KCM2 NB'!E46</f>
        <v>SALES &amp; MARKETING [pen_mktg@tslines.com.my]</v>
      </c>
      <c r="F45" s="116"/>
      <c r="G45" s="61"/>
      <c r="H45" s="62"/>
      <c r="I45" s="13"/>
      <c r="J45" s="13"/>
      <c r="K45" s="13"/>
      <c r="L45" s="13"/>
      <c r="M45" s="13"/>
      <c r="P45" s="13"/>
    </row>
    <row r="46" spans="1:18" ht="15">
      <c r="A46" s="11" t="str">
        <f>'KCM2 NB'!A47</f>
        <v>10200 Penang, Malaysia.</v>
      </c>
      <c r="B46" s="11"/>
      <c r="C46" s="22"/>
      <c r="E46" s="116" t="str">
        <f>'KCM2 NB'!E47</f>
        <v>CUSTOMER SERVICE [pen_cs@tslines.com.my]</v>
      </c>
      <c r="F46" s="116"/>
      <c r="G46" s="62"/>
      <c r="H46" s="60"/>
      <c r="I46" s="13"/>
      <c r="J46" s="13"/>
      <c r="K46" s="13"/>
      <c r="L46" s="13"/>
      <c r="M46" s="13"/>
      <c r="P46" s="13"/>
    </row>
    <row r="47" spans="1:18" ht="15">
      <c r="A47" s="11" t="str">
        <f>'KCM2 NB'!A48</f>
        <v>Tel : 604-262 8808 (Hunting Lines)</v>
      </c>
      <c r="B47" s="11"/>
      <c r="C47" s="11"/>
      <c r="E47" s="116" t="str">
        <f>'KCM2 NB'!E48</f>
        <v>SI/BL RELATED ISSUE [pen_exp_doc@tslines.com.my]</v>
      </c>
      <c r="F47" s="116"/>
      <c r="G47" s="62"/>
      <c r="H47" s="60"/>
    </row>
    <row r="48" spans="1:18" ht="15">
      <c r="A48" s="11" t="str">
        <f>'KCM2 NB'!A49</f>
        <v>Fax : 604-262 8803</v>
      </c>
      <c r="B48" s="11"/>
      <c r="C48" s="11"/>
      <c r="E48" s="117"/>
      <c r="F48" s="117"/>
      <c r="G48" s="62"/>
      <c r="H48" s="60"/>
    </row>
    <row r="49" spans="1:18" ht="15">
      <c r="A49" s="20"/>
      <c r="B49" s="19"/>
      <c r="C49" s="11"/>
      <c r="E49" s="118"/>
      <c r="F49" s="118"/>
      <c r="G49" s="62"/>
      <c r="H49" s="60"/>
    </row>
    <row r="50" spans="1:18" ht="15">
      <c r="A50" s="14" t="str">
        <f>'KCM2 NB'!A51</f>
        <v>SALES &amp; MARKETING [pen_mktg@tslines.com.my]</v>
      </c>
      <c r="B50" s="11"/>
      <c r="C50" s="10"/>
      <c r="E50" s="119" t="str">
        <f>'KCM2 NB'!E51</f>
        <v>CUSTOMER SERVICE [pen_cs@tslines.com.my]</v>
      </c>
      <c r="F50" s="119"/>
      <c r="G50" s="63"/>
      <c r="H50" s="63"/>
      <c r="J50" s="14"/>
      <c r="L50" s="15"/>
      <c r="M50" s="13"/>
      <c r="N50" s="14" t="e">
        <f>'KCM2 NB'!#REF!</f>
        <v>#REF!</v>
      </c>
      <c r="O50" s="14"/>
      <c r="P50" s="14"/>
      <c r="Q50" s="14"/>
      <c r="R50" s="9"/>
    </row>
    <row r="51" spans="1:18" ht="15">
      <c r="A51" s="13" t="str">
        <f>'KCM2 NB'!A52</f>
        <v xml:space="preserve">Wong Barne Gene </v>
      </c>
      <c r="B51" s="11" t="str">
        <f>'KCM2 NB'!B52</f>
        <v xml:space="preserve">019 - 480 7886 </v>
      </c>
      <c r="C51" s="10"/>
      <c r="E51" s="120" t="str">
        <f>'KCM2 NB'!E52</f>
        <v>Syndy Goy</v>
      </c>
      <c r="F51" s="120"/>
      <c r="H51" s="79" t="str">
        <f>'KCM2 NB'!G52</f>
        <v>012 - 494 2710</v>
      </c>
      <c r="J51" s="13"/>
      <c r="L51" s="12"/>
      <c r="M51" s="13"/>
      <c r="N51" s="13" t="e">
        <f>'KCM2 NB'!#REF!</f>
        <v>#REF!</v>
      </c>
      <c r="O51" s="13"/>
      <c r="P51" s="13" t="e">
        <f>'KCM2 NB'!#REF!</f>
        <v>#REF!</v>
      </c>
      <c r="Q51" s="13"/>
    </row>
    <row r="52" spans="1:18" ht="15">
      <c r="A52" s="10" t="str">
        <f>'KCM2 NB'!A53</f>
        <v>Emily Ng</v>
      </c>
      <c r="B52" s="11" t="str">
        <f>'KCM2 NB'!B53</f>
        <v>010 - 565 0638</v>
      </c>
      <c r="C52" s="10"/>
      <c r="E52" s="120" t="str">
        <f>'KCM2 NB'!E53</f>
        <v>Farhana</v>
      </c>
      <c r="F52" s="120"/>
      <c r="G52" s="64"/>
      <c r="H52" s="64" t="str">
        <f>'KCM2 NB'!G53</f>
        <v>013 - 829 0589</v>
      </c>
      <c r="M52" s="11"/>
      <c r="N52" s="13" t="e">
        <f>'KCM2 NB'!#REF!</f>
        <v>#REF!</v>
      </c>
      <c r="O52" s="13"/>
      <c r="P52" s="13" t="e">
        <f>'KCM2 NB'!#REF!</f>
        <v>#REF!</v>
      </c>
      <c r="Q52" s="10"/>
      <c r="R52" s="10"/>
    </row>
    <row r="53" spans="1:18" ht="15">
      <c r="A53" s="11" t="str">
        <f>'KCM2 NB'!A54</f>
        <v>Vivian Goh</v>
      </c>
      <c r="B53" s="11" t="str">
        <f>'KCM2 NB'!B54</f>
        <v>012 - 654 5556</v>
      </c>
      <c r="C53" s="10"/>
      <c r="E53" s="120" t="str">
        <f>'KCM2 NB'!E54</f>
        <v>Casey Lim</v>
      </c>
      <c r="F53" s="120"/>
      <c r="G53" s="64"/>
      <c r="H53" s="64" t="str">
        <f>'KCM2 NB'!G54</f>
        <v>012 - 470 1645</v>
      </c>
    </row>
    <row r="54" spans="1:18" ht="15">
      <c r="A54" s="11"/>
      <c r="B54" s="11"/>
      <c r="C54" s="10"/>
      <c r="G54" s="64"/>
    </row>
    <row r="55" spans="1:18" ht="15">
      <c r="G55" s="64"/>
    </row>
    <row r="56" spans="1:18" ht="15">
      <c r="G56" s="64"/>
    </row>
    <row r="57" spans="1:18" ht="15">
      <c r="G57" s="64"/>
    </row>
    <row r="58" spans="1:18" ht="15">
      <c r="A58" s="11"/>
      <c r="B58" s="11"/>
      <c r="C58" s="10"/>
      <c r="D58" s="11"/>
      <c r="E58" s="120"/>
      <c r="F58" s="120"/>
      <c r="G58" s="64"/>
    </row>
    <row r="59" spans="1:18" ht="15">
      <c r="C59" s="11"/>
      <c r="D59" s="10"/>
    </row>
    <row r="60" spans="1:18" ht="15">
      <c r="D60" s="10"/>
    </row>
    <row r="61" spans="1:18" ht="15">
      <c r="E61" s="121"/>
      <c r="F61" s="121"/>
      <c r="G61" s="60"/>
      <c r="H61" s="60"/>
      <c r="I61" s="10"/>
    </row>
  </sheetData>
  <sheetProtection algorithmName="SHA-512" hashValue="wW91aa7FJCapz2n69D1+ai3EPXsbEcOe3nrqC0KFERvU3APolp6VTGMJ/01d4kzaJHjeWHPYUUw+0WTceqrMHw==" saltValue="I2vRTU/yNWYuIEp9lZFc9A==" spinCount="100000" sheet="1" formatCells="0" formatColumns="0" formatRows="0" sort="0"/>
  <dataConsolidate/>
  <mergeCells count="4">
    <mergeCell ref="B8:D8"/>
    <mergeCell ref="N11:R11"/>
    <mergeCell ref="H11:M11"/>
    <mergeCell ref="H10:M10"/>
  </mergeCells>
  <printOptions horizontalCentered="1"/>
  <pageMargins left="0.25" right="0.25" top="0.25" bottom="0.25" header="0" footer="0"/>
  <pageSetup paperSize="9" scale="62" orientation="landscape" r:id="rId1"/>
  <headerFooter alignWithMargins="0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1597C6-5176-4FD8-AC10-2D5337807E32}">
  <sheetPr>
    <tabColor rgb="FFFFFF00"/>
    <pageSetUpPr fitToPage="1"/>
  </sheetPr>
  <dimension ref="A1:N389"/>
  <sheetViews>
    <sheetView showGridLines="0" showZeros="0" view="pageBreakPreview" zoomScale="85" zoomScaleNormal="90" zoomScaleSheetLayoutView="85" workbookViewId="0">
      <pane xSplit="6" ySplit="14" topLeftCell="G15" activePane="bottomRight" state="frozen"/>
      <selection activeCell="B9" sqref="B9"/>
      <selection pane="topRight" activeCell="B9" sqref="B9"/>
      <selection pane="bottomLeft" activeCell="B9" sqref="B9"/>
      <selection pane="bottomRight" activeCell="H11" sqref="H11:K11"/>
    </sheetView>
  </sheetViews>
  <sheetFormatPr defaultColWidth="11.85546875" defaultRowHeight="15.95" customHeight="1"/>
  <cols>
    <col min="1" max="1" width="30.5703125" style="8" customWidth="1"/>
    <col min="2" max="2" width="6.7109375" style="8" customWidth="1"/>
    <col min="3" max="3" width="9.7109375" style="8" bestFit="1" customWidth="1"/>
    <col min="4" max="4" width="6.7109375" style="8" customWidth="1"/>
    <col min="5" max="5" width="12.7109375" style="113" customWidth="1"/>
    <col min="6" max="6" width="12.7109375" style="58" customWidth="1"/>
    <col min="7" max="7" width="14.85546875" style="58" bestFit="1" customWidth="1"/>
    <col min="8" max="8" width="12.7109375" style="201" hidden="1" customWidth="1"/>
    <col min="9" max="10" width="12.7109375" style="8" customWidth="1"/>
    <col min="11" max="11" width="13.28515625" style="8" customWidth="1"/>
    <col min="12" max="239" width="11.85546875" style="8"/>
    <col min="240" max="240" width="26.85546875" style="8" customWidth="1"/>
    <col min="241" max="242" width="12" style="8" customWidth="1"/>
    <col min="243" max="243" width="6.5703125" style="8" customWidth="1"/>
    <col min="244" max="255" width="12" style="8" customWidth="1"/>
    <col min="256" max="495" width="11.85546875" style="8"/>
    <col min="496" max="496" width="26.85546875" style="8" customWidth="1"/>
    <col min="497" max="498" width="12" style="8" customWidth="1"/>
    <col min="499" max="499" width="6.5703125" style="8" customWidth="1"/>
    <col min="500" max="511" width="12" style="8" customWidth="1"/>
    <col min="512" max="751" width="11.85546875" style="8"/>
    <col min="752" max="752" width="26.85546875" style="8" customWidth="1"/>
    <col min="753" max="754" width="12" style="8" customWidth="1"/>
    <col min="755" max="755" width="6.5703125" style="8" customWidth="1"/>
    <col min="756" max="767" width="12" style="8" customWidth="1"/>
    <col min="768" max="1007" width="11.85546875" style="8"/>
    <col min="1008" max="1008" width="26.85546875" style="8" customWidth="1"/>
    <col min="1009" max="1010" width="12" style="8" customWidth="1"/>
    <col min="1011" max="1011" width="6.5703125" style="8" customWidth="1"/>
    <col min="1012" max="1023" width="12" style="8" customWidth="1"/>
    <col min="1024" max="1263" width="11.85546875" style="8"/>
    <col min="1264" max="1264" width="26.85546875" style="8" customWidth="1"/>
    <col min="1265" max="1266" width="12" style="8" customWidth="1"/>
    <col min="1267" max="1267" width="6.5703125" style="8" customWidth="1"/>
    <col min="1268" max="1279" width="12" style="8" customWidth="1"/>
    <col min="1280" max="1519" width="11.85546875" style="8"/>
    <col min="1520" max="1520" width="26.85546875" style="8" customWidth="1"/>
    <col min="1521" max="1522" width="12" style="8" customWidth="1"/>
    <col min="1523" max="1523" width="6.5703125" style="8" customWidth="1"/>
    <col min="1524" max="1535" width="12" style="8" customWidth="1"/>
    <col min="1536" max="1775" width="11.85546875" style="8"/>
    <col min="1776" max="1776" width="26.85546875" style="8" customWidth="1"/>
    <col min="1777" max="1778" width="12" style="8" customWidth="1"/>
    <col min="1779" max="1779" width="6.5703125" style="8" customWidth="1"/>
    <col min="1780" max="1791" width="12" style="8" customWidth="1"/>
    <col min="1792" max="2031" width="11.85546875" style="8"/>
    <col min="2032" max="2032" width="26.85546875" style="8" customWidth="1"/>
    <col min="2033" max="2034" width="12" style="8" customWidth="1"/>
    <col min="2035" max="2035" width="6.5703125" style="8" customWidth="1"/>
    <col min="2036" max="2047" width="12" style="8" customWidth="1"/>
    <col min="2048" max="2287" width="11.85546875" style="8"/>
    <col min="2288" max="2288" width="26.85546875" style="8" customWidth="1"/>
    <col min="2289" max="2290" width="12" style="8" customWidth="1"/>
    <col min="2291" max="2291" width="6.5703125" style="8" customWidth="1"/>
    <col min="2292" max="2303" width="12" style="8" customWidth="1"/>
    <col min="2304" max="2543" width="11.85546875" style="8"/>
    <col min="2544" max="2544" width="26.85546875" style="8" customWidth="1"/>
    <col min="2545" max="2546" width="12" style="8" customWidth="1"/>
    <col min="2547" max="2547" width="6.5703125" style="8" customWidth="1"/>
    <col min="2548" max="2559" width="12" style="8" customWidth="1"/>
    <col min="2560" max="2799" width="11.85546875" style="8"/>
    <col min="2800" max="2800" width="26.85546875" style="8" customWidth="1"/>
    <col min="2801" max="2802" width="12" style="8" customWidth="1"/>
    <col min="2803" max="2803" width="6.5703125" style="8" customWidth="1"/>
    <col min="2804" max="2815" width="12" style="8" customWidth="1"/>
    <col min="2816" max="3055" width="11.85546875" style="8"/>
    <col min="3056" max="3056" width="26.85546875" style="8" customWidth="1"/>
    <col min="3057" max="3058" width="12" style="8" customWidth="1"/>
    <col min="3059" max="3059" width="6.5703125" style="8" customWidth="1"/>
    <col min="3060" max="3071" width="12" style="8" customWidth="1"/>
    <col min="3072" max="3311" width="11.85546875" style="8"/>
    <col min="3312" max="3312" width="26.85546875" style="8" customWidth="1"/>
    <col min="3313" max="3314" width="12" style="8" customWidth="1"/>
    <col min="3315" max="3315" width="6.5703125" style="8" customWidth="1"/>
    <col min="3316" max="3327" width="12" style="8" customWidth="1"/>
    <col min="3328" max="3567" width="11.85546875" style="8"/>
    <col min="3568" max="3568" width="26.85546875" style="8" customWidth="1"/>
    <col min="3569" max="3570" width="12" style="8" customWidth="1"/>
    <col min="3571" max="3571" width="6.5703125" style="8" customWidth="1"/>
    <col min="3572" max="3583" width="12" style="8" customWidth="1"/>
    <col min="3584" max="3823" width="11.85546875" style="8"/>
    <col min="3824" max="3824" width="26.85546875" style="8" customWidth="1"/>
    <col min="3825" max="3826" width="12" style="8" customWidth="1"/>
    <col min="3827" max="3827" width="6.5703125" style="8" customWidth="1"/>
    <col min="3828" max="3839" width="12" style="8" customWidth="1"/>
    <col min="3840" max="4079" width="11.85546875" style="8"/>
    <col min="4080" max="4080" width="26.85546875" style="8" customWidth="1"/>
    <col min="4081" max="4082" width="12" style="8" customWidth="1"/>
    <col min="4083" max="4083" width="6.5703125" style="8" customWidth="1"/>
    <col min="4084" max="4095" width="12" style="8" customWidth="1"/>
    <col min="4096" max="4335" width="11.85546875" style="8"/>
    <col min="4336" max="4336" width="26.85546875" style="8" customWidth="1"/>
    <col min="4337" max="4338" width="12" style="8" customWidth="1"/>
    <col min="4339" max="4339" width="6.5703125" style="8" customWidth="1"/>
    <col min="4340" max="4351" width="12" style="8" customWidth="1"/>
    <col min="4352" max="4591" width="11.85546875" style="8"/>
    <col min="4592" max="4592" width="26.85546875" style="8" customWidth="1"/>
    <col min="4593" max="4594" width="12" style="8" customWidth="1"/>
    <col min="4595" max="4595" width="6.5703125" style="8" customWidth="1"/>
    <col min="4596" max="4607" width="12" style="8" customWidth="1"/>
    <col min="4608" max="4847" width="11.85546875" style="8"/>
    <col min="4848" max="4848" width="26.85546875" style="8" customWidth="1"/>
    <col min="4849" max="4850" width="12" style="8" customWidth="1"/>
    <col min="4851" max="4851" width="6.5703125" style="8" customWidth="1"/>
    <col min="4852" max="4863" width="12" style="8" customWidth="1"/>
    <col min="4864" max="5103" width="11.85546875" style="8"/>
    <col min="5104" max="5104" width="26.85546875" style="8" customWidth="1"/>
    <col min="5105" max="5106" width="12" style="8" customWidth="1"/>
    <col min="5107" max="5107" width="6.5703125" style="8" customWidth="1"/>
    <col min="5108" max="5119" width="12" style="8" customWidth="1"/>
    <col min="5120" max="5359" width="11.85546875" style="8"/>
    <col min="5360" max="5360" width="26.85546875" style="8" customWidth="1"/>
    <col min="5361" max="5362" width="12" style="8" customWidth="1"/>
    <col min="5363" max="5363" width="6.5703125" style="8" customWidth="1"/>
    <col min="5364" max="5375" width="12" style="8" customWidth="1"/>
    <col min="5376" max="5615" width="11.85546875" style="8"/>
    <col min="5616" max="5616" width="26.85546875" style="8" customWidth="1"/>
    <col min="5617" max="5618" width="12" style="8" customWidth="1"/>
    <col min="5619" max="5619" width="6.5703125" style="8" customWidth="1"/>
    <col min="5620" max="5631" width="12" style="8" customWidth="1"/>
    <col min="5632" max="5871" width="11.85546875" style="8"/>
    <col min="5872" max="5872" width="26.85546875" style="8" customWidth="1"/>
    <col min="5873" max="5874" width="12" style="8" customWidth="1"/>
    <col min="5875" max="5875" width="6.5703125" style="8" customWidth="1"/>
    <col min="5876" max="5887" width="12" style="8" customWidth="1"/>
    <col min="5888" max="6127" width="11.85546875" style="8"/>
    <col min="6128" max="6128" width="26.85546875" style="8" customWidth="1"/>
    <col min="6129" max="6130" width="12" style="8" customWidth="1"/>
    <col min="6131" max="6131" width="6.5703125" style="8" customWidth="1"/>
    <col min="6132" max="6143" width="12" style="8" customWidth="1"/>
    <col min="6144" max="6383" width="11.85546875" style="8"/>
    <col min="6384" max="6384" width="26.85546875" style="8" customWidth="1"/>
    <col min="6385" max="6386" width="12" style="8" customWidth="1"/>
    <col min="6387" max="6387" width="6.5703125" style="8" customWidth="1"/>
    <col min="6388" max="6399" width="12" style="8" customWidth="1"/>
    <col min="6400" max="6639" width="11.85546875" style="8"/>
    <col min="6640" max="6640" width="26.85546875" style="8" customWidth="1"/>
    <col min="6641" max="6642" width="12" style="8" customWidth="1"/>
    <col min="6643" max="6643" width="6.5703125" style="8" customWidth="1"/>
    <col min="6644" max="6655" width="12" style="8" customWidth="1"/>
    <col min="6656" max="6895" width="11.85546875" style="8"/>
    <col min="6896" max="6896" width="26.85546875" style="8" customWidth="1"/>
    <col min="6897" max="6898" width="12" style="8" customWidth="1"/>
    <col min="6899" max="6899" width="6.5703125" style="8" customWidth="1"/>
    <col min="6900" max="6911" width="12" style="8" customWidth="1"/>
    <col min="6912" max="7151" width="11.85546875" style="8"/>
    <col min="7152" max="7152" width="26.85546875" style="8" customWidth="1"/>
    <col min="7153" max="7154" width="12" style="8" customWidth="1"/>
    <col min="7155" max="7155" width="6.5703125" style="8" customWidth="1"/>
    <col min="7156" max="7167" width="12" style="8" customWidth="1"/>
    <col min="7168" max="7407" width="11.85546875" style="8"/>
    <col min="7408" max="7408" width="26.85546875" style="8" customWidth="1"/>
    <col min="7409" max="7410" width="12" style="8" customWidth="1"/>
    <col min="7411" max="7411" width="6.5703125" style="8" customWidth="1"/>
    <col min="7412" max="7423" width="12" style="8" customWidth="1"/>
    <col min="7424" max="7663" width="11.85546875" style="8"/>
    <col min="7664" max="7664" width="26.85546875" style="8" customWidth="1"/>
    <col min="7665" max="7666" width="12" style="8" customWidth="1"/>
    <col min="7667" max="7667" width="6.5703125" style="8" customWidth="1"/>
    <col min="7668" max="7679" width="12" style="8" customWidth="1"/>
    <col min="7680" max="7919" width="11.85546875" style="8"/>
    <col min="7920" max="7920" width="26.85546875" style="8" customWidth="1"/>
    <col min="7921" max="7922" width="12" style="8" customWidth="1"/>
    <col min="7923" max="7923" width="6.5703125" style="8" customWidth="1"/>
    <col min="7924" max="7935" width="12" style="8" customWidth="1"/>
    <col min="7936" max="8175" width="11.85546875" style="8"/>
    <col min="8176" max="8176" width="26.85546875" style="8" customWidth="1"/>
    <col min="8177" max="8178" width="12" style="8" customWidth="1"/>
    <col min="8179" max="8179" width="6.5703125" style="8" customWidth="1"/>
    <col min="8180" max="8191" width="12" style="8" customWidth="1"/>
    <col min="8192" max="8431" width="11.85546875" style="8"/>
    <col min="8432" max="8432" width="26.85546875" style="8" customWidth="1"/>
    <col min="8433" max="8434" width="12" style="8" customWidth="1"/>
    <col min="8435" max="8435" width="6.5703125" style="8" customWidth="1"/>
    <col min="8436" max="8447" width="12" style="8" customWidth="1"/>
    <col min="8448" max="8687" width="11.85546875" style="8"/>
    <col min="8688" max="8688" width="26.85546875" style="8" customWidth="1"/>
    <col min="8689" max="8690" width="12" style="8" customWidth="1"/>
    <col min="8691" max="8691" width="6.5703125" style="8" customWidth="1"/>
    <col min="8692" max="8703" width="12" style="8" customWidth="1"/>
    <col min="8704" max="8943" width="11.85546875" style="8"/>
    <col min="8944" max="8944" width="26.85546875" style="8" customWidth="1"/>
    <col min="8945" max="8946" width="12" style="8" customWidth="1"/>
    <col min="8947" max="8947" width="6.5703125" style="8" customWidth="1"/>
    <col min="8948" max="8959" width="12" style="8" customWidth="1"/>
    <col min="8960" max="9199" width="11.85546875" style="8"/>
    <col min="9200" max="9200" width="26.85546875" style="8" customWidth="1"/>
    <col min="9201" max="9202" width="12" style="8" customWidth="1"/>
    <col min="9203" max="9203" width="6.5703125" style="8" customWidth="1"/>
    <col min="9204" max="9215" width="12" style="8" customWidth="1"/>
    <col min="9216" max="9455" width="11.85546875" style="8"/>
    <col min="9456" max="9456" width="26.85546875" style="8" customWidth="1"/>
    <col min="9457" max="9458" width="12" style="8" customWidth="1"/>
    <col min="9459" max="9459" width="6.5703125" style="8" customWidth="1"/>
    <col min="9460" max="9471" width="12" style="8" customWidth="1"/>
    <col min="9472" max="9711" width="11.85546875" style="8"/>
    <col min="9712" max="9712" width="26.85546875" style="8" customWidth="1"/>
    <col min="9713" max="9714" width="12" style="8" customWidth="1"/>
    <col min="9715" max="9715" width="6.5703125" style="8" customWidth="1"/>
    <col min="9716" max="9727" width="12" style="8" customWidth="1"/>
    <col min="9728" max="9967" width="11.85546875" style="8"/>
    <col min="9968" max="9968" width="26.85546875" style="8" customWidth="1"/>
    <col min="9969" max="9970" width="12" style="8" customWidth="1"/>
    <col min="9971" max="9971" width="6.5703125" style="8" customWidth="1"/>
    <col min="9972" max="9983" width="12" style="8" customWidth="1"/>
    <col min="9984" max="10223" width="11.85546875" style="8"/>
    <col min="10224" max="10224" width="26.85546875" style="8" customWidth="1"/>
    <col min="10225" max="10226" width="12" style="8" customWidth="1"/>
    <col min="10227" max="10227" width="6.5703125" style="8" customWidth="1"/>
    <col min="10228" max="10239" width="12" style="8" customWidth="1"/>
    <col min="10240" max="10479" width="11.85546875" style="8"/>
    <col min="10480" max="10480" width="26.85546875" style="8" customWidth="1"/>
    <col min="10481" max="10482" width="12" style="8" customWidth="1"/>
    <col min="10483" max="10483" width="6.5703125" style="8" customWidth="1"/>
    <col min="10484" max="10495" width="12" style="8" customWidth="1"/>
    <col min="10496" max="10735" width="11.85546875" style="8"/>
    <col min="10736" max="10736" width="26.85546875" style="8" customWidth="1"/>
    <col min="10737" max="10738" width="12" style="8" customWidth="1"/>
    <col min="10739" max="10739" width="6.5703125" style="8" customWidth="1"/>
    <col min="10740" max="10751" width="12" style="8" customWidth="1"/>
    <col min="10752" max="10991" width="11.85546875" style="8"/>
    <col min="10992" max="10992" width="26.85546875" style="8" customWidth="1"/>
    <col min="10993" max="10994" width="12" style="8" customWidth="1"/>
    <col min="10995" max="10995" width="6.5703125" style="8" customWidth="1"/>
    <col min="10996" max="11007" width="12" style="8" customWidth="1"/>
    <col min="11008" max="11247" width="11.85546875" style="8"/>
    <col min="11248" max="11248" width="26.85546875" style="8" customWidth="1"/>
    <col min="11249" max="11250" width="12" style="8" customWidth="1"/>
    <col min="11251" max="11251" width="6.5703125" style="8" customWidth="1"/>
    <col min="11252" max="11263" width="12" style="8" customWidth="1"/>
    <col min="11264" max="11503" width="11.85546875" style="8"/>
    <col min="11504" max="11504" width="26.85546875" style="8" customWidth="1"/>
    <col min="11505" max="11506" width="12" style="8" customWidth="1"/>
    <col min="11507" max="11507" width="6.5703125" style="8" customWidth="1"/>
    <col min="11508" max="11519" width="12" style="8" customWidth="1"/>
    <col min="11520" max="11759" width="11.85546875" style="8"/>
    <col min="11760" max="11760" width="26.85546875" style="8" customWidth="1"/>
    <col min="11761" max="11762" width="12" style="8" customWidth="1"/>
    <col min="11763" max="11763" width="6.5703125" style="8" customWidth="1"/>
    <col min="11764" max="11775" width="12" style="8" customWidth="1"/>
    <col min="11776" max="12015" width="11.85546875" style="8"/>
    <col min="12016" max="12016" width="26.85546875" style="8" customWidth="1"/>
    <col min="12017" max="12018" width="12" style="8" customWidth="1"/>
    <col min="12019" max="12019" width="6.5703125" style="8" customWidth="1"/>
    <col min="12020" max="12031" width="12" style="8" customWidth="1"/>
    <col min="12032" max="12271" width="11.85546875" style="8"/>
    <col min="12272" max="12272" width="26.85546875" style="8" customWidth="1"/>
    <col min="12273" max="12274" width="12" style="8" customWidth="1"/>
    <col min="12275" max="12275" width="6.5703125" style="8" customWidth="1"/>
    <col min="12276" max="12287" width="12" style="8" customWidth="1"/>
    <col min="12288" max="12527" width="11.85546875" style="8"/>
    <col min="12528" max="12528" width="26.85546875" style="8" customWidth="1"/>
    <col min="12529" max="12530" width="12" style="8" customWidth="1"/>
    <col min="12531" max="12531" width="6.5703125" style="8" customWidth="1"/>
    <col min="12532" max="12543" width="12" style="8" customWidth="1"/>
    <col min="12544" max="12783" width="11.85546875" style="8"/>
    <col min="12784" max="12784" width="26.85546875" style="8" customWidth="1"/>
    <col min="12785" max="12786" width="12" style="8" customWidth="1"/>
    <col min="12787" max="12787" width="6.5703125" style="8" customWidth="1"/>
    <col min="12788" max="12799" width="12" style="8" customWidth="1"/>
    <col min="12800" max="13039" width="11.85546875" style="8"/>
    <col min="13040" max="13040" width="26.85546875" style="8" customWidth="1"/>
    <col min="13041" max="13042" width="12" style="8" customWidth="1"/>
    <col min="13043" max="13043" width="6.5703125" style="8" customWidth="1"/>
    <col min="13044" max="13055" width="12" style="8" customWidth="1"/>
    <col min="13056" max="13295" width="11.85546875" style="8"/>
    <col min="13296" max="13296" width="26.85546875" style="8" customWidth="1"/>
    <col min="13297" max="13298" width="12" style="8" customWidth="1"/>
    <col min="13299" max="13299" width="6.5703125" style="8" customWidth="1"/>
    <col min="13300" max="13311" width="12" style="8" customWidth="1"/>
    <col min="13312" max="13551" width="11.85546875" style="8"/>
    <col min="13552" max="13552" width="26.85546875" style="8" customWidth="1"/>
    <col min="13553" max="13554" width="12" style="8" customWidth="1"/>
    <col min="13555" max="13555" width="6.5703125" style="8" customWidth="1"/>
    <col min="13556" max="13567" width="12" style="8" customWidth="1"/>
    <col min="13568" max="13807" width="11.85546875" style="8"/>
    <col min="13808" max="13808" width="26.85546875" style="8" customWidth="1"/>
    <col min="13809" max="13810" width="12" style="8" customWidth="1"/>
    <col min="13811" max="13811" width="6.5703125" style="8" customWidth="1"/>
    <col min="13812" max="13823" width="12" style="8" customWidth="1"/>
    <col min="13824" max="14063" width="11.85546875" style="8"/>
    <col min="14064" max="14064" width="26.85546875" style="8" customWidth="1"/>
    <col min="14065" max="14066" width="12" style="8" customWidth="1"/>
    <col min="14067" max="14067" width="6.5703125" style="8" customWidth="1"/>
    <col min="14068" max="14079" width="12" style="8" customWidth="1"/>
    <col min="14080" max="14319" width="11.85546875" style="8"/>
    <col min="14320" max="14320" width="26.85546875" style="8" customWidth="1"/>
    <col min="14321" max="14322" width="12" style="8" customWidth="1"/>
    <col min="14323" max="14323" width="6.5703125" style="8" customWidth="1"/>
    <col min="14324" max="14335" width="12" style="8" customWidth="1"/>
    <col min="14336" max="14575" width="11.85546875" style="8"/>
    <col min="14576" max="14576" width="26.85546875" style="8" customWidth="1"/>
    <col min="14577" max="14578" width="12" style="8" customWidth="1"/>
    <col min="14579" max="14579" width="6.5703125" style="8" customWidth="1"/>
    <col min="14580" max="14591" width="12" style="8" customWidth="1"/>
    <col min="14592" max="14831" width="11.85546875" style="8"/>
    <col min="14832" max="14832" width="26.85546875" style="8" customWidth="1"/>
    <col min="14833" max="14834" width="12" style="8" customWidth="1"/>
    <col min="14835" max="14835" width="6.5703125" style="8" customWidth="1"/>
    <col min="14836" max="14847" width="12" style="8" customWidth="1"/>
    <col min="14848" max="15087" width="11.85546875" style="8"/>
    <col min="15088" max="15088" width="26.85546875" style="8" customWidth="1"/>
    <col min="15089" max="15090" width="12" style="8" customWidth="1"/>
    <col min="15091" max="15091" width="6.5703125" style="8" customWidth="1"/>
    <col min="15092" max="15103" width="12" style="8" customWidth="1"/>
    <col min="15104" max="15343" width="11.85546875" style="8"/>
    <col min="15344" max="15344" width="26.85546875" style="8" customWidth="1"/>
    <col min="15345" max="15346" width="12" style="8" customWidth="1"/>
    <col min="15347" max="15347" width="6.5703125" style="8" customWidth="1"/>
    <col min="15348" max="15359" width="12" style="8" customWidth="1"/>
    <col min="15360" max="15599" width="11.85546875" style="8"/>
    <col min="15600" max="15600" width="26.85546875" style="8" customWidth="1"/>
    <col min="15601" max="15602" width="12" style="8" customWidth="1"/>
    <col min="15603" max="15603" width="6.5703125" style="8" customWidth="1"/>
    <col min="15604" max="15615" width="12" style="8" customWidth="1"/>
    <col min="15616" max="15855" width="11.85546875" style="8"/>
    <col min="15856" max="15856" width="26.85546875" style="8" customWidth="1"/>
    <col min="15857" max="15858" width="12" style="8" customWidth="1"/>
    <col min="15859" max="15859" width="6.5703125" style="8" customWidth="1"/>
    <col min="15860" max="15871" width="12" style="8" customWidth="1"/>
    <col min="15872" max="16111" width="11.85546875" style="8"/>
    <col min="16112" max="16112" width="26.85546875" style="8" customWidth="1"/>
    <col min="16113" max="16114" width="12" style="8" customWidth="1"/>
    <col min="16115" max="16115" width="6.5703125" style="8" customWidth="1"/>
    <col min="16116" max="16127" width="12" style="8" customWidth="1"/>
    <col min="16128" max="16384" width="11.85546875" style="8"/>
  </cols>
  <sheetData>
    <row r="1" spans="1:11" s="43" customFormat="1" ht="12.75">
      <c r="E1" s="106"/>
      <c r="F1" s="52"/>
      <c r="G1" s="52"/>
      <c r="H1" s="194"/>
      <c r="I1" s="194"/>
      <c r="J1" s="194"/>
      <c r="K1" s="194"/>
    </row>
    <row r="2" spans="1:11" s="43" customFormat="1" ht="12.75">
      <c r="E2" s="106"/>
      <c r="F2" s="52"/>
      <c r="G2" s="52"/>
      <c r="H2" s="194"/>
      <c r="I2" s="194"/>
      <c r="J2" s="194"/>
      <c r="K2" s="194"/>
    </row>
    <row r="3" spans="1:11" s="43" customFormat="1" ht="12.75">
      <c r="E3" s="106"/>
      <c r="F3" s="52"/>
      <c r="G3" s="52"/>
      <c r="H3" s="194"/>
      <c r="I3" s="194"/>
      <c r="J3" s="194"/>
      <c r="K3" s="194"/>
    </row>
    <row r="4" spans="1:11" s="43" customFormat="1" ht="11.25" customHeight="1">
      <c r="D4" s="106"/>
      <c r="E4" s="52"/>
      <c r="F4" s="52"/>
      <c r="G4" s="52"/>
      <c r="H4" s="194"/>
      <c r="I4" s="194"/>
      <c r="J4" s="194"/>
      <c r="K4" s="194"/>
    </row>
    <row r="5" spans="1:11" s="43" customFormat="1" ht="12.75">
      <c r="D5" s="106"/>
      <c r="E5" s="52"/>
      <c r="F5" s="52"/>
      <c r="G5" s="52"/>
      <c r="H5" s="194"/>
      <c r="I5" s="194"/>
      <c r="J5" s="194"/>
      <c r="K5" s="194"/>
    </row>
    <row r="6" spans="1:11" s="43" customFormat="1" ht="12.75">
      <c r="D6" s="106"/>
      <c r="E6" s="52"/>
      <c r="F6" s="52"/>
      <c r="G6" s="52"/>
      <c r="H6" s="194"/>
      <c r="I6" s="194"/>
      <c r="J6" s="194"/>
      <c r="K6" s="194"/>
    </row>
    <row r="7" spans="1:11" s="43" customFormat="1" ht="31.5" customHeight="1">
      <c r="A7" s="150" t="s">
        <v>317</v>
      </c>
      <c r="B7" s="150"/>
      <c r="C7" s="150"/>
      <c r="D7" s="150"/>
      <c r="E7" s="150"/>
      <c r="F7" s="150"/>
      <c r="G7" s="150"/>
      <c r="H7" s="202"/>
      <c r="I7" s="195"/>
      <c r="J7" s="195"/>
      <c r="K7" s="195"/>
    </row>
    <row r="8" spans="1:11" s="43" customFormat="1" ht="21">
      <c r="A8" s="103">
        <f>FDR!A8</f>
        <v>44896</v>
      </c>
      <c r="B8" s="295">
        <f>FDR!B8</f>
        <v>44896</v>
      </c>
      <c r="C8" s="295"/>
      <c r="D8" s="295"/>
      <c r="E8" s="52"/>
      <c r="F8" s="52"/>
      <c r="G8" s="52"/>
      <c r="H8" s="194"/>
      <c r="I8" s="194"/>
      <c r="J8" s="194"/>
      <c r="K8" s="194"/>
    </row>
    <row r="9" spans="1:11" s="43" customFormat="1" ht="25.5" customHeight="1">
      <c r="A9" s="46" t="s">
        <v>318</v>
      </c>
      <c r="B9" s="46"/>
      <c r="C9" s="45"/>
      <c r="D9" s="107"/>
      <c r="E9" s="53"/>
      <c r="F9" s="77"/>
      <c r="G9" s="77"/>
      <c r="H9" s="194"/>
      <c r="I9" s="203"/>
      <c r="J9" s="194"/>
      <c r="K9" s="194"/>
    </row>
    <row r="10" spans="1:11" s="34" customFormat="1" ht="15">
      <c r="A10" s="42"/>
      <c r="B10" s="42"/>
      <c r="C10" s="42"/>
      <c r="D10" s="108"/>
      <c r="E10" s="54" t="s">
        <v>41</v>
      </c>
      <c r="F10" s="102" t="s">
        <v>9</v>
      </c>
      <c r="G10" s="204" t="s">
        <v>35</v>
      </c>
      <c r="H10" s="330" t="s">
        <v>290</v>
      </c>
      <c r="I10" s="330"/>
      <c r="J10" s="330"/>
      <c r="K10" s="331"/>
    </row>
    <row r="11" spans="1:11" s="34" customFormat="1" ht="15">
      <c r="A11" s="39" t="s">
        <v>48</v>
      </c>
      <c r="B11" s="39" t="s">
        <v>49</v>
      </c>
      <c r="C11" s="39" t="s">
        <v>50</v>
      </c>
      <c r="D11" s="109" t="s">
        <v>51</v>
      </c>
      <c r="E11" s="55" t="s">
        <v>52</v>
      </c>
      <c r="F11" s="95" t="s">
        <v>54</v>
      </c>
      <c r="G11" s="256" t="s">
        <v>289</v>
      </c>
      <c r="H11" s="332" t="s">
        <v>287</v>
      </c>
      <c r="I11" s="332"/>
      <c r="J11" s="332"/>
      <c r="K11" s="333"/>
    </row>
    <row r="12" spans="1:11" s="34" customFormat="1" ht="15">
      <c r="A12" s="39"/>
      <c r="B12" s="39"/>
      <c r="C12" s="39"/>
      <c r="D12" s="109"/>
      <c r="E12" s="55"/>
      <c r="F12" s="95"/>
      <c r="G12" s="256"/>
      <c r="H12" s="191" t="s">
        <v>294</v>
      </c>
      <c r="I12" s="191" t="s">
        <v>293</v>
      </c>
      <c r="J12" s="190" t="s">
        <v>291</v>
      </c>
      <c r="K12" s="190" t="s">
        <v>292</v>
      </c>
    </row>
    <row r="13" spans="1:11" s="34" customFormat="1" ht="63" customHeight="1">
      <c r="A13" s="39"/>
      <c r="B13" s="39"/>
      <c r="C13" s="40"/>
      <c r="D13" s="109"/>
      <c r="E13" s="55"/>
      <c r="F13" s="95"/>
      <c r="G13" s="256"/>
      <c r="H13" s="255" t="s">
        <v>263</v>
      </c>
      <c r="I13" s="193" t="s">
        <v>256</v>
      </c>
      <c r="J13" s="198" t="s">
        <v>257</v>
      </c>
      <c r="K13" s="192" t="s">
        <v>258</v>
      </c>
    </row>
    <row r="14" spans="1:11" s="34" customFormat="1" ht="15">
      <c r="A14" s="38"/>
      <c r="B14" s="38"/>
      <c r="C14" s="38"/>
      <c r="D14" s="110"/>
      <c r="E14" s="56"/>
      <c r="F14" s="126">
        <f>(F15-E15)</f>
        <v>8</v>
      </c>
      <c r="G14" s="257">
        <f>(G15-F15)</f>
        <v>2</v>
      </c>
      <c r="H14" s="170">
        <f>(H15-E15)</f>
        <v>39</v>
      </c>
      <c r="I14" s="128">
        <f>(I15-E15)</f>
        <v>43</v>
      </c>
      <c r="J14" s="128">
        <f>(J15-E15)</f>
        <v>46</v>
      </c>
      <c r="K14" s="128">
        <f>(K15-E15)</f>
        <v>48</v>
      </c>
    </row>
    <row r="15" spans="1:11" s="34" customFormat="1" ht="24.95" customHeight="1">
      <c r="A15" s="90" t="e">
        <f>'KCM2 NB'!#REF!</f>
        <v>#REF!</v>
      </c>
      <c r="B15" s="90" t="e">
        <f>'KCM2 NB'!#REF!</f>
        <v>#REF!</v>
      </c>
      <c r="C15" s="90" t="e">
        <f>'KCM2 NB'!#REF!</f>
        <v>#REF!</v>
      </c>
      <c r="D15" s="105">
        <f>'KCM2 NB'!D15</f>
        <v>44900</v>
      </c>
      <c r="E15" s="92">
        <f>'KCM2 NB'!E15</f>
        <v>44900</v>
      </c>
      <c r="F15" s="187">
        <f>'KCM2 NB'!G15</f>
        <v>44908</v>
      </c>
      <c r="G15" s="210">
        <f>F15+2</f>
        <v>44910</v>
      </c>
      <c r="H15" s="160">
        <f>E15+39</f>
        <v>44939</v>
      </c>
      <c r="I15" s="160">
        <f>E15+43</f>
        <v>44943</v>
      </c>
      <c r="J15" s="160">
        <f>E15+46</f>
        <v>44946</v>
      </c>
      <c r="K15" s="35">
        <f>E15+48</f>
        <v>44948</v>
      </c>
    </row>
    <row r="16" spans="1:11" s="34" customFormat="1" ht="24.95" customHeight="1">
      <c r="A16" s="89" t="e">
        <f>'KCM2 NB'!#REF!</f>
        <v>#REF!</v>
      </c>
      <c r="B16" s="89" t="e">
        <f>'KCM2 NB'!#REF!</f>
        <v>#REF!</v>
      </c>
      <c r="C16" s="91" t="e">
        <f>'KCM2 NB'!#REF!</f>
        <v>#REF!</v>
      </c>
      <c r="D16" s="105">
        <f>'KCM2 NB'!D16</f>
        <v>44907</v>
      </c>
      <c r="E16" s="92">
        <f>'KCM2 NB'!E16</f>
        <v>44907</v>
      </c>
      <c r="F16" s="187">
        <f>'KCM2 NB'!G16</f>
        <v>44915</v>
      </c>
      <c r="G16" s="217">
        <f t="shared" ref="G16:G25" si="0">F16+2</f>
        <v>44917</v>
      </c>
      <c r="H16" s="216">
        <f t="shared" ref="H16:H25" si="1">E16+39</f>
        <v>44946</v>
      </c>
      <c r="I16" s="35">
        <f t="shared" ref="I16:I25" si="2">E16+43</f>
        <v>44950</v>
      </c>
      <c r="J16" s="160">
        <f t="shared" ref="J16:J25" si="3">E16+46</f>
        <v>44953</v>
      </c>
      <c r="K16" s="35">
        <f t="shared" ref="K16:K25" si="4">E16+48</f>
        <v>44955</v>
      </c>
    </row>
    <row r="17" spans="1:14" s="34" customFormat="1" ht="24.95" customHeight="1">
      <c r="A17" s="284" t="e">
        <f>'KCM2 NB'!#REF!</f>
        <v>#REF!</v>
      </c>
      <c r="B17" s="89" t="e">
        <f>'KCM2 NB'!#REF!</f>
        <v>#REF!</v>
      </c>
      <c r="C17" s="91" t="e">
        <f>'KCM2 NB'!#REF!</f>
        <v>#REF!</v>
      </c>
      <c r="D17" s="105">
        <f>'KCM2 NB'!D17</f>
        <v>44914</v>
      </c>
      <c r="E17" s="92">
        <f>'KCM2 NB'!E17</f>
        <v>44914</v>
      </c>
      <c r="F17" s="187">
        <f>'KCM2 NB'!G17</f>
        <v>44922</v>
      </c>
      <c r="G17" s="217">
        <f t="shared" ref="G17" si="5">F17+2</f>
        <v>44924</v>
      </c>
      <c r="H17" s="216">
        <f t="shared" ref="H17" si="6">E17+39</f>
        <v>44953</v>
      </c>
      <c r="I17" s="35">
        <f t="shared" ref="I17" si="7">E17+43</f>
        <v>44957</v>
      </c>
      <c r="J17" s="160">
        <f t="shared" ref="J17" si="8">E17+46</f>
        <v>44960</v>
      </c>
      <c r="K17" s="35">
        <f t="shared" ref="K17" si="9">E17+48</f>
        <v>44962</v>
      </c>
      <c r="L17" s="197"/>
      <c r="M17" s="197"/>
      <c r="N17" s="197"/>
    </row>
    <row r="18" spans="1:14" s="34" customFormat="1" ht="24.95" customHeight="1">
      <c r="A18" s="90" t="e">
        <f>'KCM2 NB'!#REF!</f>
        <v>#REF!</v>
      </c>
      <c r="B18" s="90" t="e">
        <f>'KCM2 NB'!#REF!</f>
        <v>#REF!</v>
      </c>
      <c r="C18" s="90" t="e">
        <f>'KCM2 NB'!#REF!</f>
        <v>#REF!</v>
      </c>
      <c r="D18" s="247">
        <f>'KCM2 NB'!D18</f>
        <v>44921</v>
      </c>
      <c r="E18" s="272">
        <f>'KCM2 NB'!E18</f>
        <v>44921</v>
      </c>
      <c r="F18" s="285">
        <f>'KCM2 NB'!G18</f>
        <v>44929</v>
      </c>
      <c r="G18" s="188">
        <f t="shared" ref="G18" si="10">F18+2</f>
        <v>44931</v>
      </c>
      <c r="H18" s="286">
        <f t="shared" ref="H18" si="11">E18+39</f>
        <v>44960</v>
      </c>
      <c r="I18" s="174">
        <f t="shared" ref="I18" si="12">E18+43</f>
        <v>44964</v>
      </c>
      <c r="J18" s="248">
        <f t="shared" ref="J18" si="13">E18+46</f>
        <v>44967</v>
      </c>
      <c r="K18" s="248">
        <f t="shared" ref="K18" si="14">E18+48</f>
        <v>44969</v>
      </c>
    </row>
    <row r="19" spans="1:14" s="34" customFormat="1" ht="24.95" customHeight="1">
      <c r="A19" s="90" t="e">
        <f>'KCM2 NB'!#REF!</f>
        <v>#REF!</v>
      </c>
      <c r="B19" s="90" t="e">
        <f>'KCM2 NB'!#REF!</f>
        <v>#REF!</v>
      </c>
      <c r="C19" s="90" t="e">
        <f>'KCM2 NB'!#REF!</f>
        <v>#REF!</v>
      </c>
      <c r="D19" s="105">
        <f>'KCM2 NB'!D19</f>
        <v>44928</v>
      </c>
      <c r="E19" s="92">
        <f>'KCM2 NB'!E19</f>
        <v>44928</v>
      </c>
      <c r="F19" s="187">
        <f>'KCM2 NB'!G19</f>
        <v>44936</v>
      </c>
      <c r="G19" s="210">
        <f t="shared" si="0"/>
        <v>44938</v>
      </c>
      <c r="H19" s="160">
        <f t="shared" si="1"/>
        <v>44967</v>
      </c>
      <c r="I19" s="160">
        <f t="shared" si="2"/>
        <v>44971</v>
      </c>
      <c r="J19" s="160">
        <f t="shared" si="3"/>
        <v>44974</v>
      </c>
      <c r="K19" s="35">
        <f t="shared" si="4"/>
        <v>44976</v>
      </c>
    </row>
    <row r="20" spans="1:14" s="34" customFormat="1" ht="24.95" customHeight="1">
      <c r="A20" s="90" t="str">
        <f>'KCM2 NB'!A15</f>
        <v>NOTHERN GENERAL</v>
      </c>
      <c r="B20" s="90" t="str">
        <f>'KCM2 NB'!B15</f>
        <v>NTGR</v>
      </c>
      <c r="C20" s="90" t="str">
        <f>'KCM2 NB'!C15</f>
        <v>0BYCSN</v>
      </c>
      <c r="D20" s="105">
        <f>'KCM2 NB'!D20</f>
        <v>44935</v>
      </c>
      <c r="E20" s="92">
        <f>'KCM2 NB'!E20</f>
        <v>44935</v>
      </c>
      <c r="F20" s="187">
        <f>'KCM2 NB'!G20</f>
        <v>44943</v>
      </c>
      <c r="G20" s="210">
        <f t="shared" si="0"/>
        <v>44945</v>
      </c>
      <c r="H20" s="160">
        <f t="shared" si="1"/>
        <v>44974</v>
      </c>
      <c r="I20" s="160">
        <f t="shared" si="2"/>
        <v>44978</v>
      </c>
      <c r="J20" s="160">
        <f t="shared" si="3"/>
        <v>44981</v>
      </c>
      <c r="K20" s="35">
        <f t="shared" si="4"/>
        <v>44983</v>
      </c>
    </row>
    <row r="21" spans="1:14" s="34" customFormat="1" ht="24.95" customHeight="1">
      <c r="A21" s="91" t="str">
        <f>'KCM2 NB'!A16</f>
        <v>QINGDAO TOWER</v>
      </c>
      <c r="B21" s="90" t="str">
        <f>'KCM2 NB'!B16</f>
        <v>QDTR</v>
      </c>
      <c r="C21" s="90" t="str">
        <f>'KCM2 NB'!C16</f>
        <v>0BYCWN</v>
      </c>
      <c r="D21" s="105">
        <f>'KCM2 NB'!D21</f>
        <v>44942</v>
      </c>
      <c r="E21" s="92">
        <f>'KCM2 NB'!E21</f>
        <v>44942</v>
      </c>
      <c r="F21" s="187">
        <f>'KCM2 NB'!G21</f>
        <v>44950</v>
      </c>
      <c r="G21" s="210">
        <f t="shared" ref="G21" si="15">F21+2</f>
        <v>44952</v>
      </c>
      <c r="H21" s="160">
        <f t="shared" ref="H21" si="16">E21+39</f>
        <v>44981</v>
      </c>
      <c r="I21" s="160">
        <f t="shared" ref="I21" si="17">E21+43</f>
        <v>44985</v>
      </c>
      <c r="J21" s="160">
        <f t="shared" ref="J21" si="18">E21+46</f>
        <v>44988</v>
      </c>
      <c r="K21" s="35">
        <f t="shared" ref="K21" si="19">E21+48</f>
        <v>44990</v>
      </c>
    </row>
    <row r="22" spans="1:14" s="34" customFormat="1" ht="24.95" customHeight="1">
      <c r="A22" s="90" t="str">
        <f>'KCM2 NB'!A17</f>
        <v>HONGKONG BRIDGE</v>
      </c>
      <c r="B22" s="90" t="str">
        <f>'KCM2 NB'!B17</f>
        <v>HKBG</v>
      </c>
      <c r="C22" s="90" t="str">
        <f>'KCM2 NB'!C17</f>
        <v>0BYCUN</v>
      </c>
      <c r="D22" s="105">
        <f>'KCM2 NB'!D22</f>
        <v>44949</v>
      </c>
      <c r="E22" s="92">
        <f>'KCM2 NB'!E22</f>
        <v>44949</v>
      </c>
      <c r="F22" s="187">
        <f>'KCM2 NB'!G22</f>
        <v>44957</v>
      </c>
      <c r="G22" s="210">
        <f t="shared" si="0"/>
        <v>44959</v>
      </c>
      <c r="H22" s="160">
        <f t="shared" si="1"/>
        <v>44988</v>
      </c>
      <c r="I22" s="160">
        <f t="shared" si="2"/>
        <v>44992</v>
      </c>
      <c r="J22" s="160">
        <f t="shared" si="3"/>
        <v>44995</v>
      </c>
      <c r="K22" s="35">
        <f t="shared" si="4"/>
        <v>44997</v>
      </c>
    </row>
    <row r="23" spans="1:14" s="34" customFormat="1" ht="24.95" customHeight="1">
      <c r="A23" s="90" t="str">
        <f>'KCM2 NB'!A18</f>
        <v>CMA CGM SANTOS</v>
      </c>
      <c r="B23" s="90" t="str">
        <f>'KCM2 NB'!B18</f>
        <v>CSAN</v>
      </c>
      <c r="C23" s="90" t="str">
        <f>'KCM2 NB'!C18</f>
        <v>0BYCYN</v>
      </c>
      <c r="D23" s="105">
        <f>'KCM2 NB'!D23</f>
        <v>44956</v>
      </c>
      <c r="E23" s="92">
        <f>'KCM2 NB'!E23</f>
        <v>44956</v>
      </c>
      <c r="F23" s="187">
        <f>'KCM2 NB'!G23</f>
        <v>44964</v>
      </c>
      <c r="G23" s="210">
        <f t="shared" si="0"/>
        <v>44966</v>
      </c>
      <c r="H23" s="160">
        <f t="shared" si="1"/>
        <v>44995</v>
      </c>
      <c r="I23" s="160">
        <f t="shared" si="2"/>
        <v>44999</v>
      </c>
      <c r="J23" s="160">
        <f t="shared" si="3"/>
        <v>45002</v>
      </c>
      <c r="K23" s="35">
        <f t="shared" si="4"/>
        <v>45004</v>
      </c>
    </row>
    <row r="24" spans="1:14" s="34" customFormat="1" ht="24.95" customHeight="1">
      <c r="A24" s="90" t="str">
        <f>'KCM2 NB'!A19</f>
        <v>CMA CGM SAVANNAH</v>
      </c>
      <c r="B24" s="90" t="str">
        <f>'KCM2 NB'!B19</f>
        <v>CSVN</v>
      </c>
      <c r="C24" s="90" t="str">
        <f>'KCM2 NB'!C19</f>
        <v>0BYD0N</v>
      </c>
      <c r="D24" s="105">
        <f>'KCM2 NB'!D24</f>
        <v>44963</v>
      </c>
      <c r="E24" s="92">
        <f>'KCM2 NB'!E24</f>
        <v>44963</v>
      </c>
      <c r="F24" s="187">
        <f>'KCM2 NB'!G24</f>
        <v>44971</v>
      </c>
      <c r="G24" s="210">
        <f t="shared" si="0"/>
        <v>44973</v>
      </c>
      <c r="H24" s="160">
        <f t="shared" si="1"/>
        <v>45002</v>
      </c>
      <c r="I24" s="160">
        <f t="shared" si="2"/>
        <v>45006</v>
      </c>
      <c r="J24" s="160">
        <f t="shared" si="3"/>
        <v>45009</v>
      </c>
      <c r="K24" s="35">
        <f t="shared" si="4"/>
        <v>45011</v>
      </c>
    </row>
    <row r="25" spans="1:14" s="34" customFormat="1" ht="24.95" customHeight="1">
      <c r="A25" s="90" t="str">
        <f>'KCM2 NB'!A20</f>
        <v>CMA  CGM PUGET</v>
      </c>
      <c r="B25" s="90" t="str">
        <f>'KCM2 NB'!B20</f>
        <v>CMPG</v>
      </c>
      <c r="C25" s="90" t="str">
        <f>'KCM2 NB'!C20</f>
        <v>0BYD2N</v>
      </c>
      <c r="D25" s="105">
        <f>'KCM2 NB'!D25</f>
        <v>44970</v>
      </c>
      <c r="E25" s="92">
        <f>'KCM2 NB'!E25</f>
        <v>44970</v>
      </c>
      <c r="F25" s="187">
        <f>'KCM2 NB'!G25</f>
        <v>44978</v>
      </c>
      <c r="G25" s="210">
        <f t="shared" si="0"/>
        <v>44980</v>
      </c>
      <c r="H25" s="160">
        <f t="shared" si="1"/>
        <v>45009</v>
      </c>
      <c r="I25" s="160">
        <f t="shared" si="2"/>
        <v>45013</v>
      </c>
      <c r="J25" s="160">
        <f t="shared" si="3"/>
        <v>45016</v>
      </c>
      <c r="K25" s="35">
        <f t="shared" si="4"/>
        <v>45018</v>
      </c>
    </row>
    <row r="26" spans="1:14" s="27" customFormat="1" ht="15">
      <c r="A26" s="33" t="str">
        <f>FDR!A35</f>
        <v>* ABOVE SCHEDULES ARE SUBJECT TO CHANGE WITH/WITHOUT PRIOR NOTICE</v>
      </c>
      <c r="B26" s="33"/>
      <c r="C26" s="30"/>
      <c r="D26" s="30"/>
      <c r="E26" s="112"/>
      <c r="F26" s="57"/>
      <c r="G26" s="57"/>
      <c r="H26" s="51"/>
      <c r="I26" s="51"/>
      <c r="J26" s="51"/>
      <c r="K26" s="51"/>
    </row>
    <row r="27" spans="1:14" ht="15">
      <c r="A27" s="24" t="str">
        <f>FDR!A36</f>
        <v>*** VESSEL HAVE FULLY BOOKED / SUBJECT TO ROLL OVER ANY CARGO / SUBJECT TO REJECT ANY NEW BOOKING</v>
      </c>
      <c r="B27" s="24"/>
      <c r="C27" s="27"/>
      <c r="D27" s="27"/>
      <c r="H27" s="51"/>
      <c r="I27" s="51"/>
      <c r="J27" s="51"/>
      <c r="K27" s="51"/>
    </row>
    <row r="28" spans="1:14" ht="15">
      <c r="A28" s="30"/>
      <c r="B28" s="30"/>
      <c r="C28" s="27"/>
      <c r="D28" s="27"/>
      <c r="H28" s="8"/>
    </row>
    <row r="29" spans="1:14" ht="15">
      <c r="A29" s="24" t="str">
        <f>'KCM2 NB'!A34</f>
        <v>Closing Time : EVERY MON @ 0200HRS</v>
      </c>
      <c r="B29" s="29"/>
      <c r="C29" s="27"/>
      <c r="D29" s="27"/>
      <c r="H29" s="8"/>
    </row>
    <row r="30" spans="1:14" ht="15">
      <c r="A30" s="29"/>
      <c r="B30" s="29"/>
      <c r="C30" s="27"/>
      <c r="D30" s="27"/>
      <c r="H30" s="8"/>
    </row>
    <row r="31" spans="1:14" ht="15">
      <c r="A31" s="65" t="s">
        <v>64</v>
      </c>
      <c r="B31" s="29"/>
      <c r="C31" s="27"/>
      <c r="D31" s="27"/>
      <c r="H31" s="8"/>
    </row>
    <row r="32" spans="1:14" ht="15">
      <c r="A32" s="66" t="s">
        <v>316</v>
      </c>
      <c r="B32" s="28"/>
      <c r="C32" s="27"/>
      <c r="D32" s="27"/>
      <c r="H32" s="8"/>
    </row>
    <row r="33" spans="1:12" ht="15">
      <c r="A33" s="66"/>
      <c r="B33" s="28"/>
      <c r="C33" s="27"/>
      <c r="D33" s="27"/>
      <c r="H33" s="8"/>
    </row>
    <row r="34" spans="1:12" ht="15">
      <c r="A34" s="13"/>
      <c r="B34" s="13"/>
      <c r="C34" s="13"/>
      <c r="D34" s="13"/>
      <c r="E34" s="114"/>
      <c r="F34" s="59"/>
      <c r="G34" s="59"/>
      <c r="H34" s="8"/>
    </row>
    <row r="35" spans="1:12" ht="19.7" customHeight="1">
      <c r="A35" s="25" t="str">
        <f>'KCM2 NB'!A44</f>
        <v xml:space="preserve">T.S. Container Lines (M) Sdn Bhd  </v>
      </c>
      <c r="B35" s="11"/>
      <c r="C35" s="10"/>
      <c r="D35" s="10"/>
      <c r="E35" s="115"/>
      <c r="F35" s="60"/>
      <c r="G35" s="60"/>
      <c r="H35" s="8"/>
    </row>
    <row r="36" spans="1:12" ht="15">
      <c r="A36" s="11" t="str">
        <f>'KCM2 NB'!A45</f>
        <v>Suite 11.05, 11TH Floor, MWE Plaza,</v>
      </c>
      <c r="B36" s="11"/>
      <c r="C36" s="10"/>
      <c r="E36" s="116" t="str">
        <f>'KCM2 NB'!E45</f>
        <v xml:space="preserve">BOOKING PLEASE EMAIL TO </v>
      </c>
      <c r="F36" s="61"/>
      <c r="G36" s="61"/>
      <c r="H36" s="8"/>
    </row>
    <row r="37" spans="1:12" ht="15">
      <c r="A37" s="11" t="str">
        <f>'KCM2 NB'!A46</f>
        <v xml:space="preserve">No. 8, Lebuh Farquhar, </v>
      </c>
      <c r="B37" s="11"/>
      <c r="C37" s="24"/>
      <c r="E37" s="116" t="str">
        <f>'KCM2 NB'!E46</f>
        <v>SALES &amp; MARKETING [pen_mktg@tslines.com.my]</v>
      </c>
      <c r="F37" s="61"/>
      <c r="G37" s="61"/>
      <c r="H37" s="8"/>
    </row>
    <row r="38" spans="1:12" ht="15">
      <c r="A38" s="11" t="str">
        <f>'KCM2 NB'!A47</f>
        <v>10200 Penang, Malaysia.</v>
      </c>
      <c r="B38" s="11"/>
      <c r="C38" s="22"/>
      <c r="E38" s="116" t="str">
        <f>'KCM2 NB'!E47</f>
        <v>CUSTOMER SERVICE [pen_cs@tslines.com.my]</v>
      </c>
      <c r="F38" s="62"/>
      <c r="G38" s="62"/>
      <c r="H38" s="8"/>
    </row>
    <row r="39" spans="1:12" ht="15">
      <c r="A39" s="11" t="str">
        <f>'KCM2 NB'!A48</f>
        <v>Tel : 604-262 8808 (Hunting Lines)</v>
      </c>
      <c r="B39" s="11"/>
      <c r="C39" s="11"/>
      <c r="E39" s="116" t="str">
        <f>'KCM2 NB'!E48</f>
        <v>SI/BL RELATED ISSUE [pen_exp_doc@tslines.com.my]</v>
      </c>
      <c r="F39" s="62"/>
      <c r="G39" s="62"/>
      <c r="H39" s="8"/>
    </row>
    <row r="40" spans="1:12" ht="15">
      <c r="A40" s="11" t="str">
        <f>'KCM2 NB'!A49</f>
        <v>Fax : 604-262 8803</v>
      </c>
      <c r="B40" s="11"/>
      <c r="C40" s="11"/>
      <c r="E40" s="117"/>
      <c r="F40" s="62"/>
      <c r="G40" s="62"/>
      <c r="H40" s="8"/>
    </row>
    <row r="41" spans="1:12" ht="15">
      <c r="A41" s="20"/>
      <c r="B41" s="19"/>
      <c r="C41" s="11"/>
      <c r="E41" s="118"/>
      <c r="F41" s="62"/>
      <c r="G41" s="62"/>
      <c r="H41" s="8"/>
    </row>
    <row r="42" spans="1:12" ht="15">
      <c r="A42" s="14" t="str">
        <f>'KCM2 NB'!A51</f>
        <v>SALES &amp; MARKETING [pen_mktg@tslines.com.my]</v>
      </c>
      <c r="B42" s="11"/>
      <c r="C42" s="10"/>
      <c r="E42" s="119" t="str">
        <f>'KCM2 NB'!E51</f>
        <v>CUSTOMER SERVICE [pen_cs@tslines.com.my]</v>
      </c>
      <c r="F42" s="63"/>
      <c r="G42" s="63"/>
      <c r="H42" s="14"/>
      <c r="I42" s="14"/>
      <c r="J42" s="14"/>
      <c r="K42" s="14"/>
      <c r="L42" s="14"/>
    </row>
    <row r="43" spans="1:12" ht="15">
      <c r="A43" s="13" t="str">
        <f>'KCM2 NB'!A52</f>
        <v xml:space="preserve">Wong Barne Gene </v>
      </c>
      <c r="B43" s="11" t="str">
        <f>'KCM2 NB'!B52</f>
        <v xml:space="preserve">019 - 480 7886 </v>
      </c>
      <c r="C43" s="10"/>
      <c r="E43" s="120" t="str">
        <f>'KCM2 NB'!E52</f>
        <v>Syndy Goy</v>
      </c>
      <c r="G43" s="58" t="str">
        <f>'KCM2 NB'!G52</f>
        <v>012 - 494 2710</v>
      </c>
      <c r="H43" s="13"/>
      <c r="I43" s="13"/>
      <c r="J43" s="13"/>
      <c r="K43" s="13"/>
      <c r="L43" s="13"/>
    </row>
    <row r="44" spans="1:12" ht="15">
      <c r="A44" s="10" t="str">
        <f>'KCM2 NB'!A53</f>
        <v>Emily Ng</v>
      </c>
      <c r="B44" s="11" t="str">
        <f>'KCM2 NB'!B53</f>
        <v>010 - 565 0638</v>
      </c>
      <c r="C44" s="10"/>
      <c r="E44" s="120" t="str">
        <f>'KCM2 NB'!E53</f>
        <v>Farhana</v>
      </c>
      <c r="F44" s="64"/>
      <c r="G44" s="64" t="str">
        <f>'KCM2 NB'!G53</f>
        <v>013 - 829 0589</v>
      </c>
      <c r="H44" s="13"/>
      <c r="I44" s="13"/>
      <c r="J44" s="13"/>
      <c r="K44" s="13"/>
      <c r="L44" s="10"/>
    </row>
    <row r="45" spans="1:12" ht="15">
      <c r="A45" s="11" t="str">
        <f>'KCM2 NB'!A54</f>
        <v>Vivian Goh</v>
      </c>
      <c r="B45" s="11" t="str">
        <f>'KCM2 NB'!B54</f>
        <v>012 - 654 5556</v>
      </c>
      <c r="C45" s="10"/>
      <c r="E45" s="120" t="str">
        <f>'KCM2 NB'!E54</f>
        <v>Casey Lim</v>
      </c>
      <c r="F45" s="64"/>
      <c r="G45" s="64" t="str">
        <f>'KCM2 NB'!G54</f>
        <v>012 - 470 1645</v>
      </c>
      <c r="H45" s="8"/>
    </row>
    <row r="46" spans="1:12" ht="15">
      <c r="A46" s="11"/>
      <c r="B46" s="11"/>
      <c r="C46" s="10"/>
      <c r="F46" s="64"/>
      <c r="G46" s="64"/>
      <c r="H46" s="8"/>
    </row>
    <row r="47" spans="1:12" ht="15">
      <c r="F47" s="64"/>
      <c r="G47" s="64"/>
      <c r="H47" s="8"/>
    </row>
    <row r="48" spans="1:12" ht="15">
      <c r="F48" s="64"/>
      <c r="G48" s="64"/>
      <c r="H48" s="8"/>
    </row>
    <row r="49" spans="1:8" ht="15">
      <c r="F49" s="64"/>
      <c r="G49" s="64"/>
      <c r="H49" s="8"/>
    </row>
    <row r="50" spans="1:8" ht="15">
      <c r="A50" s="11"/>
      <c r="B50" s="11"/>
      <c r="C50" s="10"/>
      <c r="D50" s="11"/>
      <c r="E50" s="120"/>
      <c r="F50" s="64"/>
      <c r="G50" s="64"/>
      <c r="H50" s="8"/>
    </row>
    <row r="51" spans="1:8" ht="15">
      <c r="C51" s="11"/>
      <c r="D51" s="10"/>
      <c r="H51" s="8"/>
    </row>
    <row r="52" spans="1:8" ht="15">
      <c r="D52" s="10"/>
      <c r="H52" s="8"/>
    </row>
    <row r="53" spans="1:8" ht="15">
      <c r="E53" s="121"/>
      <c r="F53" s="60"/>
      <c r="G53" s="60"/>
      <c r="H53" s="8"/>
    </row>
    <row r="54" spans="1:8" ht="15.95" customHeight="1">
      <c r="H54" s="8"/>
    </row>
    <row r="55" spans="1:8" ht="15.95" customHeight="1">
      <c r="H55" s="8"/>
    </row>
    <row r="56" spans="1:8" ht="15.95" customHeight="1">
      <c r="H56" s="8"/>
    </row>
    <row r="57" spans="1:8" ht="15.95" customHeight="1">
      <c r="H57" s="8"/>
    </row>
    <row r="58" spans="1:8" ht="15.95" customHeight="1">
      <c r="H58" s="8"/>
    </row>
    <row r="59" spans="1:8" ht="15.95" customHeight="1">
      <c r="H59" s="8"/>
    </row>
    <row r="60" spans="1:8" ht="15.95" customHeight="1">
      <c r="H60" s="8"/>
    </row>
    <row r="61" spans="1:8" ht="15.95" customHeight="1">
      <c r="H61" s="8"/>
    </row>
    <row r="62" spans="1:8" ht="15.95" customHeight="1">
      <c r="H62" s="8"/>
    </row>
    <row r="63" spans="1:8" ht="15.95" customHeight="1">
      <c r="H63" s="8"/>
    </row>
    <row r="64" spans="1:8" ht="15.95" customHeight="1">
      <c r="H64" s="8"/>
    </row>
    <row r="65" spans="8:8" ht="15.95" customHeight="1">
      <c r="H65" s="8"/>
    </row>
    <row r="66" spans="8:8" ht="15.95" customHeight="1">
      <c r="H66" s="8"/>
    </row>
    <row r="67" spans="8:8" ht="15.95" customHeight="1">
      <c r="H67" s="8"/>
    </row>
    <row r="68" spans="8:8" ht="15.95" customHeight="1">
      <c r="H68" s="8"/>
    </row>
    <row r="69" spans="8:8" ht="15.95" customHeight="1">
      <c r="H69" s="8"/>
    </row>
    <row r="70" spans="8:8" ht="15.95" customHeight="1">
      <c r="H70" s="8"/>
    </row>
    <row r="71" spans="8:8" ht="15.95" customHeight="1">
      <c r="H71" s="8"/>
    </row>
    <row r="72" spans="8:8" ht="15.95" customHeight="1">
      <c r="H72" s="8"/>
    </row>
    <row r="73" spans="8:8" ht="15.95" customHeight="1">
      <c r="H73" s="8"/>
    </row>
    <row r="74" spans="8:8" ht="15.95" customHeight="1">
      <c r="H74" s="8"/>
    </row>
    <row r="75" spans="8:8" ht="15.95" customHeight="1">
      <c r="H75" s="8"/>
    </row>
    <row r="76" spans="8:8" ht="15.95" customHeight="1">
      <c r="H76" s="8"/>
    </row>
    <row r="77" spans="8:8" ht="15.95" customHeight="1">
      <c r="H77" s="8"/>
    </row>
    <row r="78" spans="8:8" ht="15.95" customHeight="1">
      <c r="H78" s="8"/>
    </row>
    <row r="79" spans="8:8" ht="15.95" customHeight="1">
      <c r="H79" s="8"/>
    </row>
    <row r="80" spans="8:8" ht="15.95" customHeight="1">
      <c r="H80" s="8"/>
    </row>
    <row r="81" spans="8:8" ht="15.95" customHeight="1">
      <c r="H81" s="8"/>
    </row>
    <row r="82" spans="8:8" ht="15.95" customHeight="1">
      <c r="H82" s="8"/>
    </row>
    <row r="83" spans="8:8" ht="15.95" customHeight="1">
      <c r="H83" s="8"/>
    </row>
    <row r="84" spans="8:8" ht="15.95" customHeight="1">
      <c r="H84" s="8"/>
    </row>
    <row r="85" spans="8:8" ht="15.95" customHeight="1">
      <c r="H85" s="8"/>
    </row>
    <row r="86" spans="8:8" ht="15.95" customHeight="1">
      <c r="H86" s="8"/>
    </row>
    <row r="87" spans="8:8" ht="15.95" customHeight="1">
      <c r="H87" s="8"/>
    </row>
    <row r="88" spans="8:8" ht="15.95" customHeight="1">
      <c r="H88" s="8"/>
    </row>
    <row r="89" spans="8:8" ht="15.95" customHeight="1">
      <c r="H89" s="8"/>
    </row>
    <row r="90" spans="8:8" ht="15.95" customHeight="1">
      <c r="H90" s="8"/>
    </row>
    <row r="91" spans="8:8" ht="15.95" customHeight="1">
      <c r="H91" s="8"/>
    </row>
    <row r="92" spans="8:8" ht="15.95" customHeight="1">
      <c r="H92" s="8"/>
    </row>
    <row r="93" spans="8:8" ht="15.95" customHeight="1">
      <c r="H93" s="8"/>
    </row>
    <row r="94" spans="8:8" ht="15.95" customHeight="1">
      <c r="H94" s="8"/>
    </row>
    <row r="95" spans="8:8" ht="15.95" customHeight="1">
      <c r="H95" s="8"/>
    </row>
    <row r="96" spans="8:8" ht="15.95" customHeight="1">
      <c r="H96" s="8"/>
    </row>
    <row r="97" spans="8:8" ht="15.95" customHeight="1">
      <c r="H97" s="8"/>
    </row>
    <row r="98" spans="8:8" ht="15.95" customHeight="1">
      <c r="H98" s="8"/>
    </row>
    <row r="99" spans="8:8" ht="15.95" customHeight="1">
      <c r="H99" s="8"/>
    </row>
    <row r="100" spans="8:8" ht="15.95" customHeight="1">
      <c r="H100" s="8"/>
    </row>
    <row r="101" spans="8:8" ht="15.95" customHeight="1">
      <c r="H101" s="8"/>
    </row>
    <row r="102" spans="8:8" ht="15.95" customHeight="1">
      <c r="H102" s="8"/>
    </row>
    <row r="103" spans="8:8" ht="15.95" customHeight="1">
      <c r="H103" s="8"/>
    </row>
    <row r="104" spans="8:8" ht="15.95" customHeight="1">
      <c r="H104" s="8"/>
    </row>
    <row r="105" spans="8:8" ht="15.95" customHeight="1">
      <c r="H105" s="8"/>
    </row>
    <row r="106" spans="8:8" ht="15.95" customHeight="1">
      <c r="H106" s="8"/>
    </row>
    <row r="107" spans="8:8" ht="15.95" customHeight="1">
      <c r="H107" s="8"/>
    </row>
    <row r="108" spans="8:8" ht="15.95" customHeight="1">
      <c r="H108" s="8"/>
    </row>
    <row r="109" spans="8:8" ht="15.95" customHeight="1">
      <c r="H109" s="8"/>
    </row>
    <row r="110" spans="8:8" ht="15.95" customHeight="1">
      <c r="H110" s="8"/>
    </row>
    <row r="111" spans="8:8" ht="15.95" customHeight="1">
      <c r="H111" s="8"/>
    </row>
    <row r="112" spans="8:8" ht="15.95" customHeight="1">
      <c r="H112" s="8"/>
    </row>
    <row r="113" spans="8:8" ht="15.95" customHeight="1">
      <c r="H113" s="8"/>
    </row>
    <row r="114" spans="8:8" ht="15.95" customHeight="1">
      <c r="H114" s="8"/>
    </row>
    <row r="115" spans="8:8" ht="15.95" customHeight="1">
      <c r="H115" s="8"/>
    </row>
    <row r="116" spans="8:8" ht="15.95" customHeight="1">
      <c r="H116" s="8"/>
    </row>
    <row r="117" spans="8:8" ht="15.95" customHeight="1">
      <c r="H117" s="8"/>
    </row>
    <row r="118" spans="8:8" ht="15.95" customHeight="1">
      <c r="H118" s="8"/>
    </row>
    <row r="119" spans="8:8" ht="15.95" customHeight="1">
      <c r="H119" s="8"/>
    </row>
    <row r="120" spans="8:8" ht="15.95" customHeight="1">
      <c r="H120" s="8"/>
    </row>
    <row r="121" spans="8:8" ht="15.95" customHeight="1">
      <c r="H121" s="8"/>
    </row>
    <row r="122" spans="8:8" ht="15.95" customHeight="1">
      <c r="H122" s="8"/>
    </row>
    <row r="123" spans="8:8" ht="15.95" customHeight="1">
      <c r="H123" s="8"/>
    </row>
    <row r="124" spans="8:8" ht="15.95" customHeight="1">
      <c r="H124" s="8"/>
    </row>
    <row r="125" spans="8:8" ht="15.95" customHeight="1">
      <c r="H125" s="8"/>
    </row>
    <row r="126" spans="8:8" ht="15.95" customHeight="1">
      <c r="H126" s="8"/>
    </row>
    <row r="127" spans="8:8" ht="15.95" customHeight="1">
      <c r="H127" s="8"/>
    </row>
    <row r="128" spans="8:8" ht="15.95" customHeight="1">
      <c r="H128" s="8"/>
    </row>
    <row r="129" spans="8:8" ht="15.95" customHeight="1">
      <c r="H129" s="8"/>
    </row>
    <row r="130" spans="8:8" ht="15.95" customHeight="1">
      <c r="H130" s="8"/>
    </row>
    <row r="131" spans="8:8" ht="15.95" customHeight="1">
      <c r="H131" s="8"/>
    </row>
    <row r="132" spans="8:8" ht="15.95" customHeight="1">
      <c r="H132" s="8"/>
    </row>
    <row r="133" spans="8:8" ht="15.95" customHeight="1">
      <c r="H133" s="8"/>
    </row>
    <row r="134" spans="8:8" ht="15.95" customHeight="1">
      <c r="H134" s="8"/>
    </row>
    <row r="135" spans="8:8" ht="15.95" customHeight="1">
      <c r="H135" s="8"/>
    </row>
    <row r="136" spans="8:8" ht="15.95" customHeight="1">
      <c r="H136" s="8"/>
    </row>
    <row r="137" spans="8:8" ht="15.95" customHeight="1">
      <c r="H137" s="8"/>
    </row>
    <row r="138" spans="8:8" ht="15.95" customHeight="1">
      <c r="H138" s="8"/>
    </row>
    <row r="139" spans="8:8" ht="15.95" customHeight="1">
      <c r="H139" s="8"/>
    </row>
    <row r="140" spans="8:8" ht="15.95" customHeight="1">
      <c r="H140" s="8"/>
    </row>
    <row r="141" spans="8:8" ht="15.95" customHeight="1">
      <c r="H141" s="8"/>
    </row>
    <row r="142" spans="8:8" ht="15.95" customHeight="1">
      <c r="H142" s="8"/>
    </row>
    <row r="143" spans="8:8" ht="15.95" customHeight="1">
      <c r="H143" s="8"/>
    </row>
    <row r="144" spans="8:8" ht="15.95" customHeight="1">
      <c r="H144" s="8"/>
    </row>
    <row r="145" spans="8:8" ht="15.95" customHeight="1">
      <c r="H145" s="8"/>
    </row>
    <row r="146" spans="8:8" ht="15.95" customHeight="1">
      <c r="H146" s="8"/>
    </row>
    <row r="147" spans="8:8" ht="15.95" customHeight="1">
      <c r="H147" s="8"/>
    </row>
    <row r="148" spans="8:8" ht="15.95" customHeight="1">
      <c r="H148" s="8"/>
    </row>
    <row r="149" spans="8:8" ht="15.95" customHeight="1">
      <c r="H149" s="8"/>
    </row>
    <row r="150" spans="8:8" ht="15.95" customHeight="1">
      <c r="H150" s="8"/>
    </row>
    <row r="151" spans="8:8" ht="15.95" customHeight="1">
      <c r="H151" s="8"/>
    </row>
    <row r="152" spans="8:8" ht="15.95" customHeight="1">
      <c r="H152" s="8"/>
    </row>
    <row r="153" spans="8:8" ht="15.95" customHeight="1">
      <c r="H153" s="8"/>
    </row>
    <row r="154" spans="8:8" ht="15.95" customHeight="1">
      <c r="H154" s="8"/>
    </row>
    <row r="155" spans="8:8" ht="15.95" customHeight="1">
      <c r="H155" s="8"/>
    </row>
    <row r="156" spans="8:8" ht="15.95" customHeight="1">
      <c r="H156" s="8"/>
    </row>
    <row r="157" spans="8:8" ht="15.95" customHeight="1">
      <c r="H157" s="8"/>
    </row>
    <row r="158" spans="8:8" ht="15.95" customHeight="1">
      <c r="H158" s="8"/>
    </row>
    <row r="159" spans="8:8" ht="15.95" customHeight="1">
      <c r="H159" s="8"/>
    </row>
    <row r="160" spans="8:8" ht="15.95" customHeight="1">
      <c r="H160" s="8"/>
    </row>
    <row r="161" spans="8:8" ht="15.95" customHeight="1">
      <c r="H161" s="8"/>
    </row>
    <row r="162" spans="8:8" ht="15.95" customHeight="1">
      <c r="H162" s="8"/>
    </row>
    <row r="163" spans="8:8" ht="15.95" customHeight="1">
      <c r="H163" s="8"/>
    </row>
    <row r="164" spans="8:8" ht="15.95" customHeight="1">
      <c r="H164" s="8"/>
    </row>
    <row r="165" spans="8:8" ht="15.95" customHeight="1">
      <c r="H165" s="8"/>
    </row>
    <row r="166" spans="8:8" ht="15.95" customHeight="1">
      <c r="H166" s="8"/>
    </row>
    <row r="167" spans="8:8" ht="15.95" customHeight="1">
      <c r="H167" s="8"/>
    </row>
    <row r="168" spans="8:8" ht="15.95" customHeight="1">
      <c r="H168" s="8"/>
    </row>
    <row r="169" spans="8:8" ht="15.95" customHeight="1">
      <c r="H169" s="8"/>
    </row>
    <row r="170" spans="8:8" ht="15.95" customHeight="1">
      <c r="H170" s="8"/>
    </row>
    <row r="171" spans="8:8" ht="15.95" customHeight="1">
      <c r="H171" s="8"/>
    </row>
    <row r="172" spans="8:8" ht="15.95" customHeight="1">
      <c r="H172" s="8"/>
    </row>
    <row r="173" spans="8:8" ht="15.95" customHeight="1">
      <c r="H173" s="8"/>
    </row>
    <row r="174" spans="8:8" ht="15.95" customHeight="1">
      <c r="H174" s="8"/>
    </row>
    <row r="175" spans="8:8" ht="15.95" customHeight="1">
      <c r="H175" s="8"/>
    </row>
    <row r="176" spans="8:8" ht="15.95" customHeight="1">
      <c r="H176" s="8"/>
    </row>
    <row r="177" spans="8:8" ht="15.95" customHeight="1">
      <c r="H177" s="8"/>
    </row>
    <row r="178" spans="8:8" ht="15.95" customHeight="1">
      <c r="H178" s="8"/>
    </row>
    <row r="179" spans="8:8" ht="15.95" customHeight="1">
      <c r="H179" s="8"/>
    </row>
    <row r="180" spans="8:8" ht="15.95" customHeight="1">
      <c r="H180" s="8"/>
    </row>
    <row r="181" spans="8:8" ht="15.95" customHeight="1">
      <c r="H181" s="8"/>
    </row>
    <row r="182" spans="8:8" ht="15.95" customHeight="1">
      <c r="H182" s="8"/>
    </row>
    <row r="183" spans="8:8" ht="15.95" customHeight="1">
      <c r="H183" s="8"/>
    </row>
    <row r="184" spans="8:8" ht="15.95" customHeight="1">
      <c r="H184" s="8"/>
    </row>
    <row r="185" spans="8:8" ht="15.95" customHeight="1">
      <c r="H185" s="8"/>
    </row>
    <row r="186" spans="8:8" ht="15.95" customHeight="1">
      <c r="H186" s="8"/>
    </row>
    <row r="187" spans="8:8" ht="15.95" customHeight="1">
      <c r="H187" s="8"/>
    </row>
    <row r="188" spans="8:8" ht="15.95" customHeight="1">
      <c r="H188" s="8"/>
    </row>
    <row r="189" spans="8:8" ht="15.95" customHeight="1">
      <c r="H189" s="8"/>
    </row>
    <row r="190" spans="8:8" ht="15.95" customHeight="1">
      <c r="H190" s="8"/>
    </row>
    <row r="191" spans="8:8" ht="15.95" customHeight="1">
      <c r="H191" s="8"/>
    </row>
    <row r="192" spans="8:8" ht="15.95" customHeight="1">
      <c r="H192" s="8"/>
    </row>
    <row r="193" spans="8:8" ht="15.95" customHeight="1">
      <c r="H193" s="8"/>
    </row>
    <row r="194" spans="8:8" ht="15.95" customHeight="1">
      <c r="H194" s="8"/>
    </row>
    <row r="195" spans="8:8" ht="15.95" customHeight="1">
      <c r="H195" s="8"/>
    </row>
    <row r="196" spans="8:8" ht="15.95" customHeight="1">
      <c r="H196" s="8"/>
    </row>
    <row r="197" spans="8:8" ht="15.95" customHeight="1">
      <c r="H197" s="8"/>
    </row>
    <row r="198" spans="8:8" ht="15.95" customHeight="1">
      <c r="H198" s="8"/>
    </row>
    <row r="199" spans="8:8" ht="15.95" customHeight="1">
      <c r="H199" s="8"/>
    </row>
    <row r="200" spans="8:8" ht="15.95" customHeight="1">
      <c r="H200" s="8"/>
    </row>
    <row r="201" spans="8:8" ht="15.95" customHeight="1">
      <c r="H201" s="8"/>
    </row>
    <row r="202" spans="8:8" ht="15.95" customHeight="1">
      <c r="H202" s="8"/>
    </row>
    <row r="203" spans="8:8" ht="15.95" customHeight="1">
      <c r="H203" s="8"/>
    </row>
    <row r="204" spans="8:8" ht="15.95" customHeight="1">
      <c r="H204" s="8"/>
    </row>
    <row r="205" spans="8:8" ht="15.95" customHeight="1">
      <c r="H205" s="8"/>
    </row>
    <row r="206" spans="8:8" ht="15.95" customHeight="1">
      <c r="H206" s="8"/>
    </row>
    <row r="207" spans="8:8" ht="15.95" customHeight="1">
      <c r="H207" s="8"/>
    </row>
    <row r="208" spans="8:8" ht="15.95" customHeight="1">
      <c r="H208" s="8"/>
    </row>
    <row r="209" spans="8:8" ht="15.95" customHeight="1">
      <c r="H209" s="8"/>
    </row>
    <row r="210" spans="8:8" ht="15.95" customHeight="1">
      <c r="H210" s="8"/>
    </row>
    <row r="211" spans="8:8" ht="15.95" customHeight="1">
      <c r="H211" s="8"/>
    </row>
    <row r="212" spans="8:8" ht="15.95" customHeight="1">
      <c r="H212" s="8"/>
    </row>
    <row r="213" spans="8:8" ht="15.95" customHeight="1">
      <c r="H213" s="8"/>
    </row>
    <row r="214" spans="8:8" ht="15.95" customHeight="1">
      <c r="H214" s="8"/>
    </row>
    <row r="215" spans="8:8" ht="15.95" customHeight="1">
      <c r="H215" s="8"/>
    </row>
    <row r="216" spans="8:8" ht="15.95" customHeight="1">
      <c r="H216" s="8"/>
    </row>
    <row r="217" spans="8:8" ht="15.95" customHeight="1">
      <c r="H217" s="8"/>
    </row>
    <row r="218" spans="8:8" ht="15.95" customHeight="1">
      <c r="H218" s="8"/>
    </row>
    <row r="219" spans="8:8" ht="15.95" customHeight="1">
      <c r="H219" s="8"/>
    </row>
    <row r="220" spans="8:8" ht="15.95" customHeight="1">
      <c r="H220" s="8"/>
    </row>
    <row r="221" spans="8:8" ht="15.95" customHeight="1">
      <c r="H221" s="8"/>
    </row>
    <row r="222" spans="8:8" ht="15.95" customHeight="1">
      <c r="H222" s="8"/>
    </row>
    <row r="223" spans="8:8" ht="15.95" customHeight="1">
      <c r="H223" s="8"/>
    </row>
    <row r="224" spans="8:8" ht="15.95" customHeight="1">
      <c r="H224" s="8"/>
    </row>
    <row r="225" spans="8:8" ht="15.95" customHeight="1">
      <c r="H225" s="8"/>
    </row>
    <row r="226" spans="8:8" ht="15.95" customHeight="1">
      <c r="H226" s="8"/>
    </row>
    <row r="227" spans="8:8" ht="15.95" customHeight="1">
      <c r="H227" s="8"/>
    </row>
    <row r="228" spans="8:8" ht="15.95" customHeight="1">
      <c r="H228" s="8"/>
    </row>
    <row r="229" spans="8:8" ht="15.95" customHeight="1">
      <c r="H229" s="8"/>
    </row>
    <row r="230" spans="8:8" ht="15.95" customHeight="1">
      <c r="H230" s="8"/>
    </row>
    <row r="231" spans="8:8" ht="15.95" customHeight="1">
      <c r="H231" s="8"/>
    </row>
    <row r="232" spans="8:8" ht="15.95" customHeight="1">
      <c r="H232" s="8"/>
    </row>
    <row r="233" spans="8:8" ht="15.95" customHeight="1">
      <c r="H233" s="8"/>
    </row>
    <row r="234" spans="8:8" ht="15.95" customHeight="1">
      <c r="H234" s="8"/>
    </row>
    <row r="235" spans="8:8" ht="15.95" customHeight="1">
      <c r="H235" s="8"/>
    </row>
    <row r="236" spans="8:8" ht="15.95" customHeight="1">
      <c r="H236" s="8"/>
    </row>
    <row r="237" spans="8:8" ht="15.95" customHeight="1">
      <c r="H237" s="8"/>
    </row>
    <row r="238" spans="8:8" ht="15.95" customHeight="1">
      <c r="H238" s="8"/>
    </row>
    <row r="239" spans="8:8" ht="15.95" customHeight="1">
      <c r="H239" s="8"/>
    </row>
    <row r="240" spans="8:8" ht="15.95" customHeight="1">
      <c r="H240" s="8"/>
    </row>
    <row r="241" spans="8:8" ht="15.95" customHeight="1">
      <c r="H241" s="8"/>
    </row>
    <row r="242" spans="8:8" ht="15.95" customHeight="1">
      <c r="H242" s="8"/>
    </row>
    <row r="243" spans="8:8" ht="15.95" customHeight="1">
      <c r="H243" s="8"/>
    </row>
    <row r="244" spans="8:8" ht="15.95" customHeight="1">
      <c r="H244" s="8"/>
    </row>
    <row r="245" spans="8:8" ht="15.95" customHeight="1">
      <c r="H245" s="8"/>
    </row>
    <row r="246" spans="8:8" ht="15.95" customHeight="1">
      <c r="H246" s="8"/>
    </row>
    <row r="247" spans="8:8" ht="15.95" customHeight="1">
      <c r="H247" s="8"/>
    </row>
    <row r="248" spans="8:8" ht="15.95" customHeight="1">
      <c r="H248" s="8"/>
    </row>
    <row r="249" spans="8:8" ht="15.95" customHeight="1">
      <c r="H249" s="8"/>
    </row>
    <row r="250" spans="8:8" ht="15.95" customHeight="1">
      <c r="H250" s="8"/>
    </row>
    <row r="251" spans="8:8" ht="15.95" customHeight="1">
      <c r="H251" s="8"/>
    </row>
    <row r="252" spans="8:8" ht="15.95" customHeight="1">
      <c r="H252" s="8"/>
    </row>
    <row r="253" spans="8:8" ht="15.95" customHeight="1">
      <c r="H253" s="8"/>
    </row>
    <row r="254" spans="8:8" ht="15.95" customHeight="1">
      <c r="H254" s="8"/>
    </row>
    <row r="255" spans="8:8" ht="15.95" customHeight="1">
      <c r="H255" s="8"/>
    </row>
    <row r="256" spans="8:8" ht="15.95" customHeight="1">
      <c r="H256" s="8"/>
    </row>
    <row r="257" spans="8:8" ht="15.95" customHeight="1">
      <c r="H257" s="8"/>
    </row>
    <row r="258" spans="8:8" ht="15.95" customHeight="1">
      <c r="H258" s="8"/>
    </row>
    <row r="259" spans="8:8" ht="15.95" customHeight="1">
      <c r="H259" s="8"/>
    </row>
    <row r="260" spans="8:8" ht="15.95" customHeight="1">
      <c r="H260" s="8"/>
    </row>
    <row r="261" spans="8:8" ht="15.95" customHeight="1">
      <c r="H261" s="8"/>
    </row>
    <row r="262" spans="8:8" ht="15.95" customHeight="1">
      <c r="H262" s="8"/>
    </row>
    <row r="263" spans="8:8" ht="15.95" customHeight="1">
      <c r="H263" s="8"/>
    </row>
    <row r="264" spans="8:8" ht="15.95" customHeight="1">
      <c r="H264" s="8"/>
    </row>
    <row r="265" spans="8:8" ht="15.95" customHeight="1">
      <c r="H265" s="8"/>
    </row>
    <row r="266" spans="8:8" ht="15.95" customHeight="1">
      <c r="H266" s="8"/>
    </row>
    <row r="267" spans="8:8" ht="15.95" customHeight="1">
      <c r="H267" s="8"/>
    </row>
    <row r="268" spans="8:8" ht="15.95" customHeight="1">
      <c r="H268" s="8"/>
    </row>
    <row r="269" spans="8:8" ht="15.95" customHeight="1">
      <c r="H269" s="8"/>
    </row>
    <row r="270" spans="8:8" ht="15.95" customHeight="1">
      <c r="H270" s="8"/>
    </row>
    <row r="271" spans="8:8" ht="15.95" customHeight="1">
      <c r="H271" s="8"/>
    </row>
    <row r="272" spans="8:8" ht="15.95" customHeight="1">
      <c r="H272" s="8"/>
    </row>
    <row r="273" spans="8:8" ht="15.95" customHeight="1">
      <c r="H273" s="8"/>
    </row>
    <row r="274" spans="8:8" ht="15.95" customHeight="1">
      <c r="H274" s="8"/>
    </row>
    <row r="275" spans="8:8" ht="15.95" customHeight="1">
      <c r="H275" s="8"/>
    </row>
    <row r="276" spans="8:8" ht="15.95" customHeight="1">
      <c r="H276" s="8"/>
    </row>
    <row r="277" spans="8:8" ht="15.95" customHeight="1">
      <c r="H277" s="8"/>
    </row>
    <row r="278" spans="8:8" ht="15.95" customHeight="1">
      <c r="H278" s="8"/>
    </row>
    <row r="279" spans="8:8" ht="15.95" customHeight="1">
      <c r="H279" s="8"/>
    </row>
    <row r="280" spans="8:8" ht="15.95" customHeight="1">
      <c r="H280" s="8"/>
    </row>
    <row r="281" spans="8:8" ht="15.95" customHeight="1">
      <c r="H281" s="8"/>
    </row>
    <row r="282" spans="8:8" ht="15.95" customHeight="1">
      <c r="H282" s="8"/>
    </row>
    <row r="283" spans="8:8" ht="15.95" customHeight="1">
      <c r="H283" s="8"/>
    </row>
    <row r="284" spans="8:8" ht="15.95" customHeight="1">
      <c r="H284" s="8"/>
    </row>
    <row r="285" spans="8:8" ht="15.95" customHeight="1">
      <c r="H285" s="8"/>
    </row>
    <row r="286" spans="8:8" ht="15.95" customHeight="1">
      <c r="H286" s="8"/>
    </row>
    <row r="287" spans="8:8" ht="15.95" customHeight="1">
      <c r="H287" s="8"/>
    </row>
    <row r="288" spans="8:8" ht="15.95" customHeight="1">
      <c r="H288" s="8"/>
    </row>
    <row r="289" spans="8:8" ht="15.95" customHeight="1">
      <c r="H289" s="8"/>
    </row>
    <row r="290" spans="8:8" ht="15.95" customHeight="1">
      <c r="H290" s="8"/>
    </row>
    <row r="291" spans="8:8" ht="15.95" customHeight="1">
      <c r="H291" s="8"/>
    </row>
    <row r="292" spans="8:8" ht="15.95" customHeight="1">
      <c r="H292" s="8"/>
    </row>
    <row r="293" spans="8:8" ht="15.95" customHeight="1">
      <c r="H293" s="8"/>
    </row>
    <row r="294" spans="8:8" ht="15.95" customHeight="1">
      <c r="H294" s="8"/>
    </row>
    <row r="295" spans="8:8" ht="15.95" customHeight="1">
      <c r="H295" s="8"/>
    </row>
    <row r="296" spans="8:8" ht="15.95" customHeight="1">
      <c r="H296" s="8"/>
    </row>
    <row r="297" spans="8:8" ht="15.95" customHeight="1">
      <c r="H297" s="8"/>
    </row>
    <row r="298" spans="8:8" ht="15.95" customHeight="1">
      <c r="H298" s="8"/>
    </row>
    <row r="299" spans="8:8" ht="15.95" customHeight="1">
      <c r="H299" s="8"/>
    </row>
    <row r="300" spans="8:8" ht="15.95" customHeight="1">
      <c r="H300" s="8"/>
    </row>
    <row r="301" spans="8:8" ht="15.95" customHeight="1">
      <c r="H301" s="8"/>
    </row>
    <row r="302" spans="8:8" ht="15.95" customHeight="1">
      <c r="H302" s="8"/>
    </row>
    <row r="303" spans="8:8" ht="15.95" customHeight="1">
      <c r="H303" s="8"/>
    </row>
    <row r="304" spans="8:8" ht="15.95" customHeight="1">
      <c r="H304" s="8"/>
    </row>
    <row r="305" spans="8:8" ht="15.95" customHeight="1">
      <c r="H305" s="8"/>
    </row>
    <row r="306" spans="8:8" ht="15.95" customHeight="1">
      <c r="H306" s="8"/>
    </row>
    <row r="307" spans="8:8" ht="15.95" customHeight="1">
      <c r="H307" s="8"/>
    </row>
    <row r="308" spans="8:8" ht="15.95" customHeight="1">
      <c r="H308" s="8"/>
    </row>
    <row r="309" spans="8:8" ht="15.95" customHeight="1">
      <c r="H309" s="8"/>
    </row>
    <row r="310" spans="8:8" ht="15.95" customHeight="1">
      <c r="H310" s="8"/>
    </row>
    <row r="311" spans="8:8" ht="15.95" customHeight="1">
      <c r="H311" s="8"/>
    </row>
    <row r="312" spans="8:8" ht="15.95" customHeight="1">
      <c r="H312" s="8"/>
    </row>
    <row r="313" spans="8:8" ht="15.95" customHeight="1">
      <c r="H313" s="8"/>
    </row>
    <row r="314" spans="8:8" ht="15.95" customHeight="1">
      <c r="H314" s="8"/>
    </row>
    <row r="315" spans="8:8" ht="15.95" customHeight="1">
      <c r="H315" s="8"/>
    </row>
    <row r="316" spans="8:8" ht="15.95" customHeight="1">
      <c r="H316" s="8"/>
    </row>
    <row r="317" spans="8:8" ht="15.95" customHeight="1">
      <c r="H317" s="8"/>
    </row>
    <row r="318" spans="8:8" ht="15.95" customHeight="1">
      <c r="H318" s="8"/>
    </row>
    <row r="319" spans="8:8" ht="15.95" customHeight="1">
      <c r="H319" s="8"/>
    </row>
    <row r="320" spans="8:8" ht="15.95" customHeight="1">
      <c r="H320" s="8"/>
    </row>
    <row r="321" spans="8:8" ht="15.95" customHeight="1">
      <c r="H321" s="8"/>
    </row>
    <row r="322" spans="8:8" ht="15.95" customHeight="1">
      <c r="H322" s="8"/>
    </row>
    <row r="323" spans="8:8" ht="15.95" customHeight="1">
      <c r="H323" s="8"/>
    </row>
    <row r="324" spans="8:8" ht="15.95" customHeight="1">
      <c r="H324" s="8"/>
    </row>
    <row r="325" spans="8:8" ht="15.95" customHeight="1">
      <c r="H325" s="8"/>
    </row>
    <row r="326" spans="8:8" ht="15.95" customHeight="1">
      <c r="H326" s="8"/>
    </row>
    <row r="327" spans="8:8" ht="15.95" customHeight="1">
      <c r="H327" s="8"/>
    </row>
    <row r="328" spans="8:8" ht="15.95" customHeight="1">
      <c r="H328" s="8"/>
    </row>
    <row r="329" spans="8:8" ht="15.95" customHeight="1">
      <c r="H329" s="8"/>
    </row>
    <row r="330" spans="8:8" ht="15.95" customHeight="1">
      <c r="H330" s="8"/>
    </row>
    <row r="331" spans="8:8" ht="15.95" customHeight="1">
      <c r="H331" s="8"/>
    </row>
    <row r="332" spans="8:8" ht="15.95" customHeight="1">
      <c r="H332" s="8"/>
    </row>
    <row r="333" spans="8:8" ht="15.95" customHeight="1">
      <c r="H333" s="8"/>
    </row>
    <row r="334" spans="8:8" ht="15.95" customHeight="1">
      <c r="H334" s="8"/>
    </row>
    <row r="335" spans="8:8" ht="15.95" customHeight="1">
      <c r="H335" s="8"/>
    </row>
    <row r="336" spans="8:8" ht="15.95" customHeight="1">
      <c r="H336" s="8"/>
    </row>
    <row r="337" spans="8:8" ht="15.95" customHeight="1">
      <c r="H337" s="8"/>
    </row>
    <row r="338" spans="8:8" ht="15.95" customHeight="1">
      <c r="H338" s="8"/>
    </row>
    <row r="339" spans="8:8" ht="15.95" customHeight="1">
      <c r="H339" s="8"/>
    </row>
    <row r="340" spans="8:8" ht="15.95" customHeight="1">
      <c r="H340" s="8"/>
    </row>
    <row r="341" spans="8:8" ht="15.95" customHeight="1">
      <c r="H341" s="8"/>
    </row>
    <row r="342" spans="8:8" ht="15.95" customHeight="1">
      <c r="H342" s="8"/>
    </row>
    <row r="343" spans="8:8" ht="15.95" customHeight="1">
      <c r="H343" s="8"/>
    </row>
    <row r="344" spans="8:8" ht="15.95" customHeight="1">
      <c r="H344" s="8"/>
    </row>
    <row r="345" spans="8:8" ht="15.95" customHeight="1">
      <c r="H345" s="8"/>
    </row>
    <row r="346" spans="8:8" ht="15.95" customHeight="1">
      <c r="H346" s="8"/>
    </row>
    <row r="347" spans="8:8" ht="15.95" customHeight="1">
      <c r="H347" s="8"/>
    </row>
    <row r="348" spans="8:8" ht="15.95" customHeight="1">
      <c r="H348" s="8"/>
    </row>
    <row r="349" spans="8:8" ht="15.95" customHeight="1">
      <c r="H349" s="8"/>
    </row>
    <row r="350" spans="8:8" ht="15.95" customHeight="1">
      <c r="H350" s="8"/>
    </row>
    <row r="351" spans="8:8" ht="15.95" customHeight="1">
      <c r="H351" s="8"/>
    </row>
    <row r="352" spans="8:8" ht="15.95" customHeight="1">
      <c r="H352" s="8"/>
    </row>
    <row r="353" spans="8:8" ht="15.95" customHeight="1">
      <c r="H353" s="8"/>
    </row>
    <row r="354" spans="8:8" ht="15.95" customHeight="1">
      <c r="H354" s="8"/>
    </row>
    <row r="355" spans="8:8" ht="15.95" customHeight="1">
      <c r="H355" s="8"/>
    </row>
    <row r="356" spans="8:8" ht="15.95" customHeight="1">
      <c r="H356" s="8"/>
    </row>
    <row r="357" spans="8:8" ht="15.95" customHeight="1">
      <c r="H357" s="8"/>
    </row>
    <row r="358" spans="8:8" ht="15.95" customHeight="1">
      <c r="H358" s="8"/>
    </row>
    <row r="359" spans="8:8" ht="15.95" customHeight="1">
      <c r="H359" s="8"/>
    </row>
    <row r="360" spans="8:8" ht="15.95" customHeight="1">
      <c r="H360" s="8"/>
    </row>
    <row r="361" spans="8:8" ht="15.95" customHeight="1">
      <c r="H361" s="8"/>
    </row>
    <row r="362" spans="8:8" ht="15.95" customHeight="1">
      <c r="H362" s="8"/>
    </row>
    <row r="363" spans="8:8" ht="15.95" customHeight="1">
      <c r="H363" s="8"/>
    </row>
    <row r="364" spans="8:8" ht="15.95" customHeight="1">
      <c r="H364" s="8"/>
    </row>
    <row r="365" spans="8:8" ht="15.95" customHeight="1">
      <c r="H365" s="8"/>
    </row>
    <row r="366" spans="8:8" ht="15.95" customHeight="1">
      <c r="H366" s="8"/>
    </row>
    <row r="367" spans="8:8" ht="15.95" customHeight="1">
      <c r="H367" s="8"/>
    </row>
    <row r="368" spans="8:8" ht="15.95" customHeight="1">
      <c r="H368" s="8"/>
    </row>
    <row r="369" spans="8:8" ht="15.95" customHeight="1">
      <c r="H369" s="8"/>
    </row>
    <row r="370" spans="8:8" ht="15.95" customHeight="1">
      <c r="H370" s="8"/>
    </row>
    <row r="371" spans="8:8" ht="15.95" customHeight="1">
      <c r="H371" s="8"/>
    </row>
    <row r="372" spans="8:8" ht="15.95" customHeight="1">
      <c r="H372" s="8"/>
    </row>
    <row r="373" spans="8:8" ht="15.95" customHeight="1">
      <c r="H373" s="8"/>
    </row>
    <row r="374" spans="8:8" ht="15.95" customHeight="1">
      <c r="H374" s="8"/>
    </row>
    <row r="375" spans="8:8" ht="15.95" customHeight="1">
      <c r="H375" s="8"/>
    </row>
    <row r="376" spans="8:8" ht="15.95" customHeight="1">
      <c r="H376" s="8"/>
    </row>
    <row r="377" spans="8:8" ht="15.95" customHeight="1">
      <c r="H377" s="8"/>
    </row>
    <row r="378" spans="8:8" ht="15.95" customHeight="1">
      <c r="H378" s="8"/>
    </row>
    <row r="379" spans="8:8" ht="15.95" customHeight="1">
      <c r="H379" s="8"/>
    </row>
    <row r="380" spans="8:8" ht="15.95" customHeight="1">
      <c r="H380" s="8"/>
    </row>
    <row r="381" spans="8:8" ht="15.95" customHeight="1">
      <c r="H381" s="8"/>
    </row>
    <row r="382" spans="8:8" ht="15.95" customHeight="1">
      <c r="H382" s="8"/>
    </row>
    <row r="383" spans="8:8" ht="15.95" customHeight="1">
      <c r="H383" s="8"/>
    </row>
    <row r="384" spans="8:8" ht="15.95" customHeight="1">
      <c r="H384" s="8"/>
    </row>
    <row r="385" spans="8:8" ht="15.95" customHeight="1">
      <c r="H385" s="8"/>
    </row>
    <row r="386" spans="8:8" ht="15.95" customHeight="1">
      <c r="H386" s="8"/>
    </row>
    <row r="387" spans="8:8" ht="15.95" customHeight="1">
      <c r="H387" s="8"/>
    </row>
    <row r="388" spans="8:8" ht="15.95" customHeight="1">
      <c r="H388" s="8"/>
    </row>
    <row r="389" spans="8:8" ht="15.95" customHeight="1">
      <c r="H389" s="8"/>
    </row>
  </sheetData>
  <sheetProtection algorithmName="SHA-512" hashValue="luXtqTO23byXFp1qspTammP+e7++LqqLhz3L1UzBU61rewZ0ooUskLLRmu1zfCn2OWeoVmDqLrVS4YXn26BdBQ==" saltValue="VaqVrj2Bb887+UmRX9UOPQ==" spinCount="100000" sheet="1" formatCells="0" formatColumns="0" formatRows="0" sort="0"/>
  <dataConsolidate/>
  <mergeCells count="3">
    <mergeCell ref="B8:D8"/>
    <mergeCell ref="H10:K10"/>
    <mergeCell ref="H11:K11"/>
  </mergeCells>
  <printOptions horizontalCentered="1"/>
  <pageMargins left="0.25" right="0.25" top="0.25" bottom="0.25" header="0" footer="0"/>
  <pageSetup paperSize="9" scale="67" orientation="landscape" r:id="rId1"/>
  <headerFooter alignWithMargins="0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50D08EAF14DA4EAA9A519075F06E27" ma:contentTypeVersion="14" ma:contentTypeDescription="Create a new document." ma:contentTypeScope="" ma:versionID="a3d017cf4e72b1fa1bae2b5cd9ea3d67">
  <xsd:schema xmlns:xsd="http://www.w3.org/2001/XMLSchema" xmlns:xs="http://www.w3.org/2001/XMLSchema" xmlns:p="http://schemas.microsoft.com/office/2006/metadata/properties" xmlns:ns3="f6e7fd89-8a0f-45a4-9399-2abbcd0cb7c9" xmlns:ns4="8fe01cdf-8457-46b5-89ee-a0c648b6300a" targetNamespace="http://schemas.microsoft.com/office/2006/metadata/properties" ma:root="true" ma:fieldsID="5e80284cceed22d9b8c1e9e3427cd3f7" ns3:_="" ns4:_="">
    <xsd:import namespace="f6e7fd89-8a0f-45a4-9399-2abbcd0cb7c9"/>
    <xsd:import namespace="8fe01cdf-8457-46b5-89ee-a0c648b6300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Locatio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e7fd89-8a0f-45a4-9399-2abbcd0cb7c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e01cdf-8457-46b5-89ee-a0c648b6300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EA70217-1DD8-47AE-996B-74CFD83E24C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620AC46-B81F-44E7-84BD-3C66B6DAD45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6e7fd89-8a0f-45a4-9399-2abbcd0cb7c9"/>
    <ds:schemaRef ds:uri="8fe01cdf-8457-46b5-89ee-a0c648b630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F4C33BC-4146-4C6B-87A4-5A26B333FA40}">
  <ds:schemaRefs>
    <ds:schemaRef ds:uri="http://purl.org/dc/elements/1.1/"/>
    <ds:schemaRef ds:uri="f6e7fd89-8a0f-45a4-9399-2abbcd0cb7c9"/>
    <ds:schemaRef ds:uri="http://schemas.microsoft.com/office/2006/documentManagement/types"/>
    <ds:schemaRef ds:uri="8fe01cdf-8457-46b5-89ee-a0c648b6300a"/>
    <ds:schemaRef ds:uri="http://purl.org/dc/dcmitype/"/>
    <ds:schemaRef ds:uri="http://schemas.microsoft.com/office/2006/metadata/properties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5</vt:i4>
      </vt:variant>
    </vt:vector>
  </HeadingPairs>
  <TitlesOfParts>
    <vt:vector size="24" baseType="lpstr">
      <vt:lpstr>HOMEPAGE</vt:lpstr>
      <vt:lpstr>FDR</vt:lpstr>
      <vt:lpstr>VIA PKW-TW.JP.PH.KR.VN</vt:lpstr>
      <vt:lpstr>FEM NB</vt:lpstr>
      <vt:lpstr>KCM2 NB</vt:lpstr>
      <vt:lpstr>CM3 NB</vt:lpstr>
      <vt:lpstr>VIA PKW-CN.NZ.CA</vt:lpstr>
      <vt:lpstr>VIA PKW-TW.JP</vt:lpstr>
      <vt:lpstr>VIA HKG-EU</vt:lpstr>
      <vt:lpstr>CM3 VIA PKW-CN.PH.KR</vt:lpstr>
      <vt:lpstr>VIA HKG-CA</vt:lpstr>
      <vt:lpstr>VIA HKG-VN</vt:lpstr>
      <vt:lpstr>VIA HKG-NZE</vt:lpstr>
      <vt:lpstr>VIA TAO-USA</vt:lpstr>
      <vt:lpstr>VIA TAO - AUSTRALIA</vt:lpstr>
      <vt:lpstr>VIA HKG-TW.CN.KR.VN.TH</vt:lpstr>
      <vt:lpstr>VIA SKU.HKG-JP.PH</vt:lpstr>
      <vt:lpstr>VIA NSA-AU.NZ.CA</vt:lpstr>
      <vt:lpstr>VIA SHA-NZ.CA</vt:lpstr>
      <vt:lpstr>FDR!Print_Area</vt:lpstr>
      <vt:lpstr>'FEM NB'!Print_Area</vt:lpstr>
      <vt:lpstr>'VIA HKG-TW.CN.KR.VN.TH'!Print_Area</vt:lpstr>
      <vt:lpstr>'VIA NSA-AU.NZ.CA'!Print_Area</vt:lpstr>
      <vt:lpstr>'VIA SHA-NZ.CA'!Print_Area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Syndy</dc:creator>
  <cp:keywords/>
  <dc:description/>
  <cp:lastModifiedBy>User</cp:lastModifiedBy>
  <cp:revision/>
  <cp:lastPrinted>2021-11-10T06:50:20Z</cp:lastPrinted>
  <dcterms:created xsi:type="dcterms:W3CDTF">2020-05-16T14:19:56Z</dcterms:created>
  <dcterms:modified xsi:type="dcterms:W3CDTF">2022-11-30T07:58:17Z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0x0101005A50D08EAF14DA4EAA9A519075F06E27</vt:lpwstr>
  </property>
</Properties>
</file>